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60" windowWidth="20730" windowHeight="11700" tabRatio="728" activeTab="3"/>
  </bookViews>
  <sheets>
    <sheet name="PAGI" sheetId="11" r:id="rId1"/>
    <sheet name="SORE" sheetId="10" r:id="rId2"/>
    <sheet name="RANGKUMAN" sheetId="2" r:id="rId3"/>
    <sheet name="RENCANA PEMBAYARAN" sheetId="13" r:id="rId4"/>
    <sheet name="RENCANA BELI" sheetId="30" r:id="rId5"/>
    <sheet name="RINCIAN" sheetId="20" r:id="rId6"/>
    <sheet name="WARNING" sheetId="41" r:id="rId7"/>
    <sheet name="TRIPARTITE" sheetId="26" r:id="rId8"/>
    <sheet name="REK VALAS" sheetId="9" r:id="rId9"/>
    <sheet name="PEMBELIAN VALAS" sheetId="4" r:id="rId10"/>
    <sheet name="DEPOSITO" sheetId="15" r:id="rId11"/>
    <sheet name="HEDGING" sheetId="32" r:id="rId12"/>
    <sheet name="KURS" sheetId="8" r:id="rId13"/>
    <sheet name="Sheet1" sheetId="33" state="hidden" r:id="rId14"/>
    <sheet name="Sheet2" sheetId="34" state="hidden" r:id="rId15"/>
    <sheet name="Sheet3" sheetId="35" state="hidden" r:id="rId16"/>
    <sheet name="RUPIAH" sheetId="37" r:id="rId17"/>
    <sheet name="IMPUSAT" sheetId="38" r:id="rId18"/>
    <sheet name="RECEIPT" sheetId="39" r:id="rId19"/>
  </sheets>
  <externalReferences>
    <externalReference r:id="rId20"/>
    <externalReference r:id="rId21"/>
    <externalReference r:id="rId22"/>
  </externalReferences>
  <definedNames>
    <definedName name="_____JBN3" localSheetId="0" hidden="1">{#N/A,#N/A,FALSE,"M.32"}</definedName>
    <definedName name="_____JBN3" localSheetId="18" hidden="1">{#N/A,#N/A,FALSE,"M.32"}</definedName>
    <definedName name="_____JBN3" localSheetId="1" hidden="1">{#N/A,#N/A,FALSE,"M.32"}</definedName>
    <definedName name="_____JBN3" hidden="1">{#N/A,#N/A,FALSE,"M.32"}</definedName>
    <definedName name="_____kl09" localSheetId="0" hidden="1">{#N/A,#N/A,FALSE,"M.01"}</definedName>
    <definedName name="_____kl09" localSheetId="18" hidden="1">{#N/A,#N/A,FALSE,"M.01"}</definedName>
    <definedName name="_____kl09" localSheetId="1" hidden="1">{#N/A,#N/A,FALSE,"M.01"}</definedName>
    <definedName name="_____kl09" hidden="1">{#N/A,#N/A,FALSE,"M.01"}</definedName>
    <definedName name="_____SLA2009" localSheetId="0" hidden="1">{#N/A,#N/A,FALSE,"M.32"}</definedName>
    <definedName name="_____SLA2009" localSheetId="18" hidden="1">{#N/A,#N/A,FALSE,"M.32"}</definedName>
    <definedName name="_____SLA2009" localSheetId="1" hidden="1">{#N/A,#N/A,FALSE,"M.32"}</definedName>
    <definedName name="_____SLA2009" hidden="1">{#N/A,#N/A,FALSE,"M.32"}</definedName>
    <definedName name="_____TH1" localSheetId="0" hidden="1">{#N/A,#N/A,FALSE,"M.34"}</definedName>
    <definedName name="_____TH1" localSheetId="18" hidden="1">{#N/A,#N/A,FALSE,"M.34"}</definedName>
    <definedName name="_____TH1" localSheetId="1" hidden="1">{#N/A,#N/A,FALSE,"M.34"}</definedName>
    <definedName name="_____TH1" hidden="1">{#N/A,#N/A,FALSE,"M.34"}</definedName>
    <definedName name="_____th2" localSheetId="0" hidden="1">{#N/A,#N/A,FALSE,"M.42"}</definedName>
    <definedName name="_____th2" localSheetId="18" hidden="1">{#N/A,#N/A,FALSE,"M.42"}</definedName>
    <definedName name="_____th2" localSheetId="1" hidden="1">{#N/A,#N/A,FALSE,"M.42"}</definedName>
    <definedName name="_____th2" hidden="1">{#N/A,#N/A,FALSE,"M.42"}</definedName>
    <definedName name="__123Graph_ACPEXJAVA" hidden="1">[1]M!$V$18:$AD$18</definedName>
    <definedName name="__123Graph_ACPEXOUTS" hidden="1">[1]M!$AL$18:$AT$18</definedName>
    <definedName name="__123Graph_AFININDO" hidden="1">[1]M!$F$27:$N$27</definedName>
    <definedName name="__123Graph_AFINJAVA" hidden="1">[1]M!$V$27:$AD$27</definedName>
    <definedName name="__123Graph_AFINOUTS" hidden="1">[1]M!$AL$27:$AT$27</definedName>
    <definedName name="__123Graph_AFUELINDO" hidden="1">[1]M!$F$5:$N$5</definedName>
    <definedName name="__123Graph_AFUELJAVA" hidden="1">[1]M!$V$5:$AD$5</definedName>
    <definedName name="__123Graph_AFUELOUTS" hidden="1">[1]M!$AL$5:$AT$5</definedName>
    <definedName name="__123Graph_AOPEXIND" hidden="1">[1]M!$F$11:$N$11</definedName>
    <definedName name="__123Graph_AOPEXJAVA" hidden="1">[1]M!$V$11:$AD$11</definedName>
    <definedName name="__123Graph_AOPEXOUTS" hidden="1">[1]M!$AL$11:$AT$11</definedName>
    <definedName name="__123Graph_AREIND" hidden="1">[1]M!$F$23:$N$23</definedName>
    <definedName name="__123Graph_AREJAVA" hidden="1">[1]M!$V$23:$AD$23</definedName>
    <definedName name="__123Graph_AREOUTSIDE" hidden="1">[1]M!$AL$23:$AT$23</definedName>
    <definedName name="__123Graph_BCPEXJAVA" hidden="1">[1]M!$V$17:$AD$17</definedName>
    <definedName name="__123Graph_BCPEXOUTS" hidden="1">[1]M!$AL$17:$AT$17</definedName>
    <definedName name="__123Graph_BFININDO" hidden="1">[1]M!$F$28:$N$28</definedName>
    <definedName name="__123Graph_BFINJAVA" hidden="1">[1]M!$V$28:$AD$28</definedName>
    <definedName name="__123Graph_BFINOUTS" hidden="1">[1]M!$AL$28:$AT$28</definedName>
    <definedName name="__123Graph_BFUELINDO" hidden="1">[1]M!$F$6:$N$6</definedName>
    <definedName name="__123Graph_BFUELJAVA" hidden="1">[1]M!$V$6:$AD$6</definedName>
    <definedName name="__123Graph_BFUELOUTS" hidden="1">[1]M!$AL$6:$AT$6</definedName>
    <definedName name="__123Graph_BOPEXIND" hidden="1">[1]M!$F$12:$N$12</definedName>
    <definedName name="__123Graph_BOPEXJAVA" hidden="1">[1]M!$V$12:$AD$12</definedName>
    <definedName name="__123Graph_BOPEXOUTS" hidden="1">[1]M!$AL$12:$AT$12</definedName>
    <definedName name="__123Graph_BREIND" hidden="1">[1]M!$F$24:$N$24</definedName>
    <definedName name="__123Graph_BREJAVA" hidden="1">[1]M!$V$24:$AD$24</definedName>
    <definedName name="__123Graph_BREOUTSIDE" hidden="1">[1]M!$AL$24:$AT$24</definedName>
    <definedName name="__123Graph_CCPEXIND" hidden="1">[1]M!$F$20:$N$20</definedName>
    <definedName name="__123Graph_CCPEXJAVA" hidden="1">[1]M!$V$20:$AD$20</definedName>
    <definedName name="__123Graph_CCPEXOUTS" hidden="1">[1]M!$AL$20:$AT$20</definedName>
    <definedName name="__123Graph_CFININDO" hidden="1">[1]M!$F$29:$N$29</definedName>
    <definedName name="__123Graph_CFINJAVA" hidden="1">[1]M!$V$29:$AD$29</definedName>
    <definedName name="__123Graph_CFINOUTS" hidden="1">[1]M!$F$29:$N$29</definedName>
    <definedName name="__123Graph_CFUELINDO" hidden="1">[1]M!$F$7:$N$7</definedName>
    <definedName name="__123Graph_CFUELJAVA" hidden="1">[1]M!$V$7:$AD$7</definedName>
    <definedName name="__123Graph_CFUELOUTS" hidden="1">[1]M!$AL$7:$AT$7</definedName>
    <definedName name="__123Graph_COPEXIND" hidden="1">[1]M!$F$13:$N$13</definedName>
    <definedName name="__123Graph_COPEXJAVA" hidden="1">[1]M!$V$13:$AD$13</definedName>
    <definedName name="__123Graph_COPEXOUTS" hidden="1">[1]M!$AL$13:$AT$13</definedName>
    <definedName name="__123Graph_DFUELINDO" hidden="1">[1]M!$F$8:$N$8</definedName>
    <definedName name="__123Graph_DFUELJAVA" hidden="1">[1]M!$V$8:$AD$8</definedName>
    <definedName name="__123Graph_DFUELOUTS" hidden="1">[1]M!$AL$8:$AT$8</definedName>
    <definedName name="__123Graph_DOPEXIND" hidden="1">[1]M!$F$14:$N$14</definedName>
    <definedName name="__123Graph_DOPEXJAVA" hidden="1">[1]M!$V$14:$AD$14</definedName>
    <definedName name="__123Graph_DOPEXOUTS" hidden="1">[1]M!$AL$14:$AT$14</definedName>
    <definedName name="__123Graph_XFININDO" hidden="1">[1]M!$F$3:$N$3</definedName>
    <definedName name="__123Graph_XFINJAVA" hidden="1">[1]M!$V$3:$AD$3</definedName>
    <definedName name="__123Graph_XFUELINDO" hidden="1">[1]M!$F$3:$N$3</definedName>
    <definedName name="__123Graph_XFUELJAVA" hidden="1">[1]M!$V$3:$AD$3</definedName>
    <definedName name="__123Graph_XFUELOUTS" hidden="1">[1]M!$AL$3:$AT$3</definedName>
    <definedName name="__123Graph_XOPEXIND" hidden="1">[1]M!$F$3:$N$3</definedName>
    <definedName name="__123Graph_XOPEXJAVA" hidden="1">[1]M!$V$3:$AD$3</definedName>
    <definedName name="__123Graph_XOPEXOUTS" hidden="1">[1]M!$AL$3:$AT$3</definedName>
    <definedName name="__123Graph_XREJAVA" hidden="1">[1]M!$V$3:$AD$3</definedName>
    <definedName name="__123Graph_XREOUTSIDE" hidden="1">[1]M!$AL$3:$AT$3</definedName>
    <definedName name="_Fill" localSheetId="0" hidden="1">#REF!</definedName>
    <definedName name="_Fill" localSheetId="18" hidden="1">#REF!</definedName>
    <definedName name="_Fill" localSheetId="4" hidden="1">#REF!</definedName>
    <definedName name="_Fill" localSheetId="16" hidden="1">#REF!</definedName>
    <definedName name="_Fill" localSheetId="1" hidden="1">#REF!</definedName>
    <definedName name="_Fill" localSheetId="6" hidden="1">#REF!</definedName>
    <definedName name="_Fill" hidden="1">#REF!</definedName>
    <definedName name="_xlnm._FilterDatabase" localSheetId="2" hidden="1">#REF!</definedName>
    <definedName name="_xlnm._FilterDatabase" localSheetId="3" hidden="1">'RENCANA PEMBAYARAN'!$A$4:$I$639</definedName>
    <definedName name="_xlnm._FilterDatabase" localSheetId="5" hidden="1">RINCIAN!$I$1:$Y$289</definedName>
    <definedName name="_xlnm._FilterDatabase" localSheetId="16" hidden="1">#REF!</definedName>
    <definedName name="_xlnm._FilterDatabase" localSheetId="14" hidden="1">Sheet2!$A$9:$E$49</definedName>
    <definedName name="_xlnm._FilterDatabase" localSheetId="7" hidden="1">TRIPARTITE!$B$4:$N$53</definedName>
    <definedName name="_xlnm._FilterDatabase" localSheetId="6" hidden="1">#REF!</definedName>
    <definedName name="_Key1" localSheetId="0" hidden="1">#REF!</definedName>
    <definedName name="_Key1" localSheetId="18" hidden="1">#REF!</definedName>
    <definedName name="_Key1" localSheetId="4" hidden="1">#REF!</definedName>
    <definedName name="_Key1" localSheetId="16" hidden="1">#REF!</definedName>
    <definedName name="_Key1" localSheetId="1" hidden="1">#REF!</definedName>
    <definedName name="_Key1" localSheetId="6" hidden="1">#REF!</definedName>
    <definedName name="_Key1" hidden="1">#REF!</definedName>
    <definedName name="_Order1" hidden="1">255</definedName>
    <definedName name="_Sort" localSheetId="0" hidden="1">#REF!</definedName>
    <definedName name="_Sort" localSheetId="18" hidden="1">#REF!</definedName>
    <definedName name="_Sort" localSheetId="4" hidden="1">#REF!</definedName>
    <definedName name="_Sort" localSheetId="16" hidden="1">#REF!</definedName>
    <definedName name="_Sort" localSheetId="1" hidden="1">#REF!</definedName>
    <definedName name="_Sort" localSheetId="6" hidden="1">#REF!</definedName>
    <definedName name="_Sort" hidden="1">#REF!</definedName>
    <definedName name="AUD14th">[2]RKAP!$AC$462</definedName>
    <definedName name="AUD15th">[2]RKAP!$AC$698</definedName>
    <definedName name="AUD16th">[2]RKAP!$AC$924</definedName>
    <definedName name="EUR14th">[2]RKAP!$AC$463</definedName>
    <definedName name="EUR15th">[2]RKAP!$AC$699</definedName>
    <definedName name="EUR16th">[2]RKAP!$AC$925</definedName>
    <definedName name="GBP14th">[2]RKAP!$AC$464</definedName>
    <definedName name="GBP15th">[2]RKAP!$AC$700</definedName>
    <definedName name="GBP16th">[2]RKAP!$AC$926</definedName>
    <definedName name="JPY14th">[2]RKAP!$AC$465</definedName>
    <definedName name="JPY15th">[2]RKAP!$AC$701</definedName>
    <definedName name="JPY16th">[2]RKAP!$AC$927</definedName>
    <definedName name="JR_PAGE_ANCHOR_0_1" localSheetId="8">'REK VALAS'!#REF!</definedName>
    <definedName name="_xlnm.Print_Area" localSheetId="10">DEPOSITO!$B$1:$M$127</definedName>
    <definedName name="_xlnm.Print_Area" localSheetId="0">PAGI!$B$2:$Q$36</definedName>
    <definedName name="_xlnm.Print_Area" localSheetId="2">RANGKUMAN!$B$61:$M$95</definedName>
    <definedName name="_xlnm.Print_Area" localSheetId="4">'RENCANA BELI'!$B$3:$F$48</definedName>
    <definedName name="_xlnm.Print_Area" localSheetId="3">'RENCANA PEMBAYARAN'!$A$4:$I$318</definedName>
    <definedName name="_xlnm.Print_Area" localSheetId="16">RUPIAH!$B$25:$O$59</definedName>
    <definedName name="_xlnm.Print_Area" localSheetId="14">Sheet2!$A$8:$E$50</definedName>
    <definedName name="_xlnm.Print_Area" localSheetId="15">Sheet3!$E$11:$M$34</definedName>
    <definedName name="_xlnm.Print_Area" localSheetId="1">SORE!$B$3:$Q$49</definedName>
    <definedName name="_xlnm.Print_Area" localSheetId="6">WARNING!$B$17:$V$60</definedName>
    <definedName name="USD14th">[2]RKAP!$AC$466</definedName>
    <definedName name="USD15th">[2]RKAP!$AC$702</definedName>
    <definedName name="USD16th">[2]RKAP!$AC$928</definedName>
  </definedNames>
  <calcPr calcId="144525"/>
</workbook>
</file>

<file path=xl/calcChain.xml><?xml version="1.0" encoding="utf-8"?>
<calcChain xmlns="http://schemas.openxmlformats.org/spreadsheetml/2006/main">
  <c r="C30" i="2" l="1"/>
  <c r="C29" i="2"/>
  <c r="M81" i="26" l="1"/>
  <c r="M80" i="26"/>
  <c r="M79" i="26"/>
  <c r="M78" i="26"/>
  <c r="O9" i="10" l="1"/>
  <c r="I141" i="13" l="1"/>
  <c r="D10" i="41" l="1"/>
  <c r="D9" i="41"/>
  <c r="D8" i="41"/>
  <c r="D7" i="41"/>
  <c r="B4" i="41"/>
  <c r="C21" i="41"/>
  <c r="C22" i="41" s="1"/>
  <c r="C23" i="41" s="1"/>
  <c r="C24" i="41" s="1"/>
  <c r="C25" i="41" s="1"/>
  <c r="C26" i="41" s="1"/>
  <c r="C27" i="41" s="1"/>
  <c r="C28" i="41" s="1"/>
  <c r="C29" i="41" s="1"/>
  <c r="C30" i="41" s="1"/>
  <c r="C31" i="41" s="1"/>
  <c r="C32" i="41" s="1"/>
  <c r="C33" i="41" s="1"/>
  <c r="C34" i="41" s="1"/>
  <c r="C35" i="41" s="1"/>
  <c r="C36" i="41" s="1"/>
  <c r="C37" i="41" s="1"/>
  <c r="C38" i="41" s="1"/>
  <c r="C39" i="41" s="1"/>
  <c r="C40" i="41" s="1"/>
  <c r="C41" i="41" s="1"/>
  <c r="C42" i="41" s="1"/>
  <c r="C43" i="41" s="1"/>
  <c r="C44" i="41" s="1"/>
  <c r="C45" i="41" s="1"/>
  <c r="C46" i="41" s="1"/>
  <c r="C47" i="41" s="1"/>
  <c r="C48" i="41" s="1"/>
  <c r="C49" i="41" s="1"/>
  <c r="C50" i="41" s="1"/>
  <c r="I50" i="41" s="1"/>
  <c r="D21" i="41" l="1"/>
  <c r="N21" i="41"/>
  <c r="M22" i="41"/>
  <c r="E21" i="41"/>
  <c r="U22" i="41"/>
  <c r="L22" i="41"/>
  <c r="F21" i="41"/>
  <c r="T22" i="41"/>
  <c r="J22" i="41"/>
  <c r="H21" i="41"/>
  <c r="S22" i="41"/>
  <c r="I22" i="41"/>
  <c r="I21" i="41"/>
  <c r="R22" i="41"/>
  <c r="H22" i="41"/>
  <c r="J21" i="41"/>
  <c r="Q22" i="41"/>
  <c r="F22" i="41"/>
  <c r="L21" i="41"/>
  <c r="P22" i="41"/>
  <c r="E22" i="41"/>
  <c r="M21" i="41"/>
  <c r="N22" i="41"/>
  <c r="D22" i="41"/>
  <c r="R50" i="41"/>
  <c r="H50" i="41"/>
  <c r="Q49" i="41"/>
  <c r="F49" i="41"/>
  <c r="P48" i="41"/>
  <c r="E48" i="41"/>
  <c r="N47" i="41"/>
  <c r="D47" i="41"/>
  <c r="M46" i="41"/>
  <c r="U45" i="41"/>
  <c r="L45" i="41"/>
  <c r="T44" i="41"/>
  <c r="J44" i="41"/>
  <c r="S43" i="41"/>
  <c r="I43" i="41"/>
  <c r="R42" i="41"/>
  <c r="H42" i="41"/>
  <c r="Q41" i="41"/>
  <c r="F41" i="41"/>
  <c r="P40" i="41"/>
  <c r="E40" i="41"/>
  <c r="N39" i="41"/>
  <c r="D39" i="41"/>
  <c r="M38" i="41"/>
  <c r="U37" i="41"/>
  <c r="L37" i="41"/>
  <c r="T36" i="41"/>
  <c r="J36" i="41"/>
  <c r="S35" i="41"/>
  <c r="I35" i="41"/>
  <c r="R34" i="41"/>
  <c r="H34" i="41"/>
  <c r="Q33" i="41"/>
  <c r="F33" i="41"/>
  <c r="P32" i="41"/>
  <c r="E32" i="41"/>
  <c r="N31" i="41"/>
  <c r="D31" i="41"/>
  <c r="M30" i="41"/>
  <c r="U29" i="41"/>
  <c r="L29" i="41"/>
  <c r="T28" i="41"/>
  <c r="J28" i="41"/>
  <c r="S27" i="41"/>
  <c r="I27" i="41"/>
  <c r="R26" i="41"/>
  <c r="H26" i="41"/>
  <c r="Q25" i="41"/>
  <c r="F25" i="41"/>
  <c r="P24" i="41"/>
  <c r="E24" i="41"/>
  <c r="N23" i="41"/>
  <c r="D23" i="41"/>
  <c r="Q50" i="41"/>
  <c r="F50" i="41"/>
  <c r="P49" i="41"/>
  <c r="E49" i="41"/>
  <c r="N48" i="41"/>
  <c r="D48" i="41"/>
  <c r="M47" i="41"/>
  <c r="U46" i="41"/>
  <c r="L46" i="41"/>
  <c r="T45" i="41"/>
  <c r="J45" i="41"/>
  <c r="S44" i="41"/>
  <c r="I44" i="41"/>
  <c r="R43" i="41"/>
  <c r="H43" i="41"/>
  <c r="Q42" i="41"/>
  <c r="F42" i="41"/>
  <c r="P41" i="41"/>
  <c r="E41" i="41"/>
  <c r="N40" i="41"/>
  <c r="D40" i="41"/>
  <c r="M39" i="41"/>
  <c r="U38" i="41"/>
  <c r="L38" i="41"/>
  <c r="T37" i="41"/>
  <c r="J37" i="41"/>
  <c r="S36" i="41"/>
  <c r="I36" i="41"/>
  <c r="R35" i="41"/>
  <c r="H35" i="41"/>
  <c r="Q34" i="41"/>
  <c r="F34" i="41"/>
  <c r="P33" i="41"/>
  <c r="E33" i="41"/>
  <c r="N32" i="41"/>
  <c r="D32" i="41"/>
  <c r="M31" i="41"/>
  <c r="U30" i="41"/>
  <c r="L30" i="41"/>
  <c r="T29" i="41"/>
  <c r="J29" i="41"/>
  <c r="S28" i="41"/>
  <c r="I28" i="41"/>
  <c r="R27" i="41"/>
  <c r="H27" i="41"/>
  <c r="Q26" i="41"/>
  <c r="F26" i="41"/>
  <c r="P25" i="41"/>
  <c r="E25" i="41"/>
  <c r="N24" i="41"/>
  <c r="D24" i="41"/>
  <c r="M23" i="41"/>
  <c r="P50" i="41"/>
  <c r="E50" i="41"/>
  <c r="N49" i="41"/>
  <c r="D49" i="41"/>
  <c r="M48" i="41"/>
  <c r="U47" i="41"/>
  <c r="L47" i="41"/>
  <c r="T46" i="41"/>
  <c r="J46" i="41"/>
  <c r="S45" i="41"/>
  <c r="I45" i="41"/>
  <c r="R44" i="41"/>
  <c r="H44" i="41"/>
  <c r="Q43" i="41"/>
  <c r="F43" i="41"/>
  <c r="P42" i="41"/>
  <c r="E42" i="41"/>
  <c r="N41" i="41"/>
  <c r="D41" i="41"/>
  <c r="M40" i="41"/>
  <c r="U39" i="41"/>
  <c r="L39" i="41"/>
  <c r="T38" i="41"/>
  <c r="J38" i="41"/>
  <c r="S37" i="41"/>
  <c r="I37" i="41"/>
  <c r="R36" i="41"/>
  <c r="H36" i="41"/>
  <c r="Q35" i="41"/>
  <c r="F35" i="41"/>
  <c r="P34" i="41"/>
  <c r="E34" i="41"/>
  <c r="N33" i="41"/>
  <c r="D33" i="41"/>
  <c r="M32" i="41"/>
  <c r="U31" i="41"/>
  <c r="L31" i="41"/>
  <c r="T30" i="41"/>
  <c r="J30" i="41"/>
  <c r="S29" i="41"/>
  <c r="I29" i="41"/>
  <c r="R28" i="41"/>
  <c r="H28" i="41"/>
  <c r="Q27" i="41"/>
  <c r="F27" i="41"/>
  <c r="P26" i="41"/>
  <c r="E26" i="41"/>
  <c r="N25" i="41"/>
  <c r="D25" i="41"/>
  <c r="M24" i="41"/>
  <c r="U23" i="41"/>
  <c r="L23" i="41"/>
  <c r="N50" i="41"/>
  <c r="D50" i="41"/>
  <c r="M49" i="41"/>
  <c r="U48" i="41"/>
  <c r="L48" i="41"/>
  <c r="T47" i="41"/>
  <c r="J47" i="41"/>
  <c r="S46" i="41"/>
  <c r="I46" i="41"/>
  <c r="R45" i="41"/>
  <c r="H45" i="41"/>
  <c r="Q44" i="41"/>
  <c r="F44" i="41"/>
  <c r="P43" i="41"/>
  <c r="E43" i="41"/>
  <c r="N42" i="41"/>
  <c r="D42" i="41"/>
  <c r="M41" i="41"/>
  <c r="U40" i="41"/>
  <c r="L40" i="41"/>
  <c r="T39" i="41"/>
  <c r="J39" i="41"/>
  <c r="S38" i="41"/>
  <c r="I38" i="41"/>
  <c r="R37" i="41"/>
  <c r="H37" i="41"/>
  <c r="Q36" i="41"/>
  <c r="F36" i="41"/>
  <c r="P35" i="41"/>
  <c r="E35" i="41"/>
  <c r="N34" i="41"/>
  <c r="D34" i="41"/>
  <c r="M33" i="41"/>
  <c r="U32" i="41"/>
  <c r="L32" i="41"/>
  <c r="T31" i="41"/>
  <c r="J31" i="41"/>
  <c r="S30" i="41"/>
  <c r="I30" i="41"/>
  <c r="R29" i="41"/>
  <c r="H29" i="41"/>
  <c r="Q28" i="41"/>
  <c r="F28" i="41"/>
  <c r="P27" i="41"/>
  <c r="E27" i="41"/>
  <c r="N26" i="41"/>
  <c r="D26" i="41"/>
  <c r="M25" i="41"/>
  <c r="U24" i="41"/>
  <c r="L24" i="41"/>
  <c r="T23" i="41"/>
  <c r="J23" i="41"/>
  <c r="M50" i="41"/>
  <c r="U49" i="41"/>
  <c r="L49" i="41"/>
  <c r="T48" i="41"/>
  <c r="J48" i="41"/>
  <c r="S47" i="41"/>
  <c r="I47" i="41"/>
  <c r="R46" i="41"/>
  <c r="H46" i="41"/>
  <c r="Q45" i="41"/>
  <c r="F45" i="41"/>
  <c r="P44" i="41"/>
  <c r="E44" i="41"/>
  <c r="N43" i="41"/>
  <c r="D43" i="41"/>
  <c r="M42" i="41"/>
  <c r="U41" i="41"/>
  <c r="L41" i="41"/>
  <c r="T40" i="41"/>
  <c r="J40" i="41"/>
  <c r="S39" i="41"/>
  <c r="I39" i="41"/>
  <c r="R38" i="41"/>
  <c r="H38" i="41"/>
  <c r="Q37" i="41"/>
  <c r="F37" i="41"/>
  <c r="P36" i="41"/>
  <c r="E36" i="41"/>
  <c r="N35" i="41"/>
  <c r="D35" i="41"/>
  <c r="M34" i="41"/>
  <c r="U33" i="41"/>
  <c r="L33" i="41"/>
  <c r="T32" i="41"/>
  <c r="J32" i="41"/>
  <c r="S31" i="41"/>
  <c r="I31" i="41"/>
  <c r="R30" i="41"/>
  <c r="H30" i="41"/>
  <c r="Q29" i="41"/>
  <c r="F29" i="41"/>
  <c r="P28" i="41"/>
  <c r="E28" i="41"/>
  <c r="N27" i="41"/>
  <c r="D27" i="41"/>
  <c r="M26" i="41"/>
  <c r="U25" i="41"/>
  <c r="L25" i="41"/>
  <c r="T24" i="41"/>
  <c r="J24" i="41"/>
  <c r="S23" i="41"/>
  <c r="I23" i="41"/>
  <c r="U50" i="41"/>
  <c r="L50" i="41"/>
  <c r="T49" i="41"/>
  <c r="J49" i="41"/>
  <c r="S48" i="41"/>
  <c r="I48" i="41"/>
  <c r="R47" i="41"/>
  <c r="H47" i="41"/>
  <c r="Q46" i="41"/>
  <c r="F46" i="41"/>
  <c r="P45" i="41"/>
  <c r="E45" i="41"/>
  <c r="N44" i="41"/>
  <c r="D44" i="41"/>
  <c r="M43" i="41"/>
  <c r="U42" i="41"/>
  <c r="L42" i="41"/>
  <c r="T41" i="41"/>
  <c r="J41" i="41"/>
  <c r="S40" i="41"/>
  <c r="I40" i="41"/>
  <c r="R39" i="41"/>
  <c r="H39" i="41"/>
  <c r="Q38" i="41"/>
  <c r="F38" i="41"/>
  <c r="P37" i="41"/>
  <c r="E37" i="41"/>
  <c r="N36" i="41"/>
  <c r="D36" i="41"/>
  <c r="M35" i="41"/>
  <c r="U34" i="41"/>
  <c r="L34" i="41"/>
  <c r="T33" i="41"/>
  <c r="J33" i="41"/>
  <c r="S32" i="41"/>
  <c r="I32" i="41"/>
  <c r="R31" i="41"/>
  <c r="H31" i="41"/>
  <c r="Q30" i="41"/>
  <c r="F30" i="41"/>
  <c r="P29" i="41"/>
  <c r="E29" i="41"/>
  <c r="N28" i="41"/>
  <c r="D28" i="41"/>
  <c r="M27" i="41"/>
  <c r="U26" i="41"/>
  <c r="L26" i="41"/>
  <c r="T25" i="41"/>
  <c r="J25" i="41"/>
  <c r="S24" i="41"/>
  <c r="I24" i="41"/>
  <c r="R23" i="41"/>
  <c r="H23" i="41"/>
  <c r="T50" i="41"/>
  <c r="J50" i="41"/>
  <c r="S49" i="41"/>
  <c r="I49" i="41"/>
  <c r="R48" i="41"/>
  <c r="H48" i="41"/>
  <c r="Q47" i="41"/>
  <c r="F47" i="41"/>
  <c r="P46" i="41"/>
  <c r="E46" i="41"/>
  <c r="N45" i="41"/>
  <c r="D45" i="41"/>
  <c r="M44" i="41"/>
  <c r="U43" i="41"/>
  <c r="L43" i="41"/>
  <c r="T42" i="41"/>
  <c r="J42" i="41"/>
  <c r="S41" i="41"/>
  <c r="I41" i="41"/>
  <c r="R40" i="41"/>
  <c r="H40" i="41"/>
  <c r="Q39" i="41"/>
  <c r="F39" i="41"/>
  <c r="P38" i="41"/>
  <c r="E38" i="41"/>
  <c r="N37" i="41"/>
  <c r="D37" i="41"/>
  <c r="M36" i="41"/>
  <c r="U35" i="41"/>
  <c r="L35" i="41"/>
  <c r="T34" i="41"/>
  <c r="J34" i="41"/>
  <c r="S33" i="41"/>
  <c r="I33" i="41"/>
  <c r="R32" i="41"/>
  <c r="H32" i="41"/>
  <c r="Q31" i="41"/>
  <c r="F31" i="41"/>
  <c r="P30" i="41"/>
  <c r="E30" i="41"/>
  <c r="N29" i="41"/>
  <c r="D29" i="41"/>
  <c r="M28" i="41"/>
  <c r="U27" i="41"/>
  <c r="L27" i="41"/>
  <c r="T26" i="41"/>
  <c r="J26" i="41"/>
  <c r="S25" i="41"/>
  <c r="I25" i="41"/>
  <c r="R24" i="41"/>
  <c r="H24" i="41"/>
  <c r="Q23" i="41"/>
  <c r="F23" i="41"/>
  <c r="S50" i="41"/>
  <c r="R49" i="41"/>
  <c r="H49" i="41"/>
  <c r="Q48" i="41"/>
  <c r="F48" i="41"/>
  <c r="P47" i="41"/>
  <c r="E47" i="41"/>
  <c r="N46" i="41"/>
  <c r="D46" i="41"/>
  <c r="M45" i="41"/>
  <c r="U44" i="41"/>
  <c r="L44" i="41"/>
  <c r="T43" i="41"/>
  <c r="J43" i="41"/>
  <c r="S42" i="41"/>
  <c r="I42" i="41"/>
  <c r="R41" i="41"/>
  <c r="H41" i="41"/>
  <c r="Q40" i="41"/>
  <c r="F40" i="41"/>
  <c r="P39" i="41"/>
  <c r="E39" i="41"/>
  <c r="N38" i="41"/>
  <c r="D38" i="41"/>
  <c r="M37" i="41"/>
  <c r="U36" i="41"/>
  <c r="L36" i="41"/>
  <c r="T35" i="41"/>
  <c r="J35" i="41"/>
  <c r="S34" i="41"/>
  <c r="I34" i="41"/>
  <c r="R33" i="41"/>
  <c r="H33" i="41"/>
  <c r="Q32" i="41"/>
  <c r="F32" i="41"/>
  <c r="P31" i="41"/>
  <c r="E31" i="41"/>
  <c r="N30" i="41"/>
  <c r="D30" i="41"/>
  <c r="M29" i="41"/>
  <c r="U28" i="41"/>
  <c r="L28" i="41"/>
  <c r="T27" i="41"/>
  <c r="J27" i="41"/>
  <c r="S26" i="41"/>
  <c r="I26" i="41"/>
  <c r="R25" i="41"/>
  <c r="H25" i="41"/>
  <c r="Q24" i="41"/>
  <c r="F24" i="41"/>
  <c r="P23" i="41"/>
  <c r="E23" i="41"/>
  <c r="C51" i="41"/>
  <c r="C52" i="41" s="1"/>
  <c r="P21" i="41"/>
  <c r="U21" i="41"/>
  <c r="Q21" i="41"/>
  <c r="D11" i="41"/>
  <c r="R21" i="41"/>
  <c r="S21" i="41"/>
  <c r="T21" i="41"/>
  <c r="O46" i="41" l="1"/>
  <c r="G49" i="41"/>
  <c r="K45" i="41"/>
  <c r="O23" i="41"/>
  <c r="K36" i="41"/>
  <c r="G32" i="41"/>
  <c r="G34" i="41"/>
  <c r="O32" i="41"/>
  <c r="K50" i="41"/>
  <c r="G40" i="41"/>
  <c r="O25" i="41"/>
  <c r="K38" i="41"/>
  <c r="O40" i="41"/>
  <c r="O48" i="41"/>
  <c r="K46" i="41"/>
  <c r="G25" i="41"/>
  <c r="K44" i="41"/>
  <c r="K32" i="41"/>
  <c r="G45" i="41"/>
  <c r="O42" i="41"/>
  <c r="G36" i="41"/>
  <c r="K29" i="41"/>
  <c r="G42" i="41"/>
  <c r="O31" i="41"/>
  <c r="G27" i="41"/>
  <c r="K27" i="41"/>
  <c r="G44" i="41"/>
  <c r="O21" i="41"/>
  <c r="K35" i="41"/>
  <c r="G48" i="41"/>
  <c r="O37" i="41"/>
  <c r="K30" i="41"/>
  <c r="G43" i="41"/>
  <c r="K31" i="41"/>
  <c r="O27" i="41"/>
  <c r="K40" i="41"/>
  <c r="O22" i="41"/>
  <c r="O33" i="41"/>
  <c r="K23" i="41"/>
  <c r="G29" i="41"/>
  <c r="O26" i="41"/>
  <c r="G33" i="41"/>
  <c r="K22" i="41"/>
  <c r="G21" i="41"/>
  <c r="O30" i="41"/>
  <c r="G39" i="41"/>
  <c r="K43" i="41"/>
  <c r="O35" i="41"/>
  <c r="K48" i="41"/>
  <c r="K25" i="41"/>
  <c r="O29" i="41"/>
  <c r="G38" i="41"/>
  <c r="K42" i="41"/>
  <c r="O50" i="41"/>
  <c r="G35" i="41"/>
  <c r="O24" i="41"/>
  <c r="K37" i="41"/>
  <c r="G50" i="41"/>
  <c r="O39" i="41"/>
  <c r="O44" i="41"/>
  <c r="K39" i="41"/>
  <c r="O43" i="41"/>
  <c r="O41" i="41"/>
  <c r="K33" i="41"/>
  <c r="G46" i="41"/>
  <c r="O47" i="41"/>
  <c r="G23" i="41"/>
  <c r="O36" i="41"/>
  <c r="K49" i="41"/>
  <c r="O45" i="41"/>
  <c r="G28" i="41"/>
  <c r="G30" i="41"/>
  <c r="K24" i="41"/>
  <c r="G37" i="41"/>
  <c r="O34" i="41"/>
  <c r="K47" i="41"/>
  <c r="O49" i="41"/>
  <c r="G26" i="41"/>
  <c r="K28" i="41"/>
  <c r="G41" i="41"/>
  <c r="O38" i="41"/>
  <c r="G47" i="41"/>
  <c r="G22" i="41"/>
  <c r="K21" i="41"/>
  <c r="K34" i="41"/>
  <c r="G31" i="41"/>
  <c r="G24" i="41"/>
  <c r="O28" i="41"/>
  <c r="K41" i="41"/>
  <c r="K26" i="41"/>
  <c r="L52" i="41"/>
  <c r="U52" i="41"/>
  <c r="M52" i="41"/>
  <c r="D52" i="41"/>
  <c r="N52" i="41"/>
  <c r="E52" i="41"/>
  <c r="P52" i="41"/>
  <c r="F52" i="41"/>
  <c r="Q52" i="41"/>
  <c r="H52" i="41"/>
  <c r="R52" i="41"/>
  <c r="I52" i="41"/>
  <c r="S52" i="41"/>
  <c r="J52" i="41"/>
  <c r="T52" i="41"/>
  <c r="J51" i="41"/>
  <c r="T51" i="41"/>
  <c r="L51" i="41"/>
  <c r="U51" i="41"/>
  <c r="M51" i="41"/>
  <c r="D51" i="41"/>
  <c r="N51" i="41"/>
  <c r="E51" i="41"/>
  <c r="P51" i="41"/>
  <c r="F51" i="41"/>
  <c r="Q51" i="41"/>
  <c r="H51" i="41"/>
  <c r="R51" i="41"/>
  <c r="I51" i="41"/>
  <c r="S51" i="41"/>
  <c r="C53" i="41"/>
  <c r="V49" i="41" l="1"/>
  <c r="V27" i="41"/>
  <c r="V32" i="41"/>
  <c r="V40" i="41"/>
  <c r="V23" i="41"/>
  <c r="V25" i="41"/>
  <c r="V44" i="41"/>
  <c r="V42" i="41"/>
  <c r="V46" i="41"/>
  <c r="V45" i="41"/>
  <c r="V36" i="41"/>
  <c r="V47" i="41"/>
  <c r="V48" i="41"/>
  <c r="V28" i="41"/>
  <c r="V33" i="41"/>
  <c r="V31" i="41"/>
  <c r="V24" i="41"/>
  <c r="V38" i="41"/>
  <c r="V21" i="41"/>
  <c r="V22" i="41"/>
  <c r="V29" i="41"/>
  <c r="V35" i="41"/>
  <c r="V41" i="41"/>
  <c r="V43" i="41"/>
  <c r="V50" i="41"/>
  <c r="V39" i="41"/>
  <c r="V30" i="41"/>
  <c r="V37" i="41"/>
  <c r="V26" i="41"/>
  <c r="V34" i="41"/>
  <c r="O52" i="41"/>
  <c r="G51" i="41"/>
  <c r="K51" i="41"/>
  <c r="G52" i="41"/>
  <c r="M53" i="41"/>
  <c r="D53" i="41"/>
  <c r="N53" i="41"/>
  <c r="Q53" i="41"/>
  <c r="E53" i="41"/>
  <c r="P53" i="41"/>
  <c r="F53" i="41"/>
  <c r="H53" i="41"/>
  <c r="R53" i="41"/>
  <c r="I53" i="41"/>
  <c r="S53" i="41"/>
  <c r="J53" i="41"/>
  <c r="T53" i="41"/>
  <c r="L53" i="41"/>
  <c r="U53" i="41"/>
  <c r="O51" i="41"/>
  <c r="K52" i="41"/>
  <c r="C54" i="41"/>
  <c r="V51" i="41" l="1"/>
  <c r="D54" i="41"/>
  <c r="N54" i="41"/>
  <c r="E54" i="41"/>
  <c r="P54" i="41"/>
  <c r="F54" i="41"/>
  <c r="Q54" i="41"/>
  <c r="H54" i="41"/>
  <c r="R54" i="41"/>
  <c r="I54" i="41"/>
  <c r="S54" i="41"/>
  <c r="J54" i="41"/>
  <c r="T54" i="41"/>
  <c r="L54" i="41"/>
  <c r="U54" i="41"/>
  <c r="M54" i="41"/>
  <c r="G53" i="41"/>
  <c r="K53" i="41"/>
  <c r="V52" i="41"/>
  <c r="O53" i="41"/>
  <c r="C55" i="41"/>
  <c r="V53" i="41" l="1"/>
  <c r="K54" i="41"/>
  <c r="O54" i="41"/>
  <c r="E55" i="41"/>
  <c r="P55" i="41"/>
  <c r="F55" i="41"/>
  <c r="Q55" i="41"/>
  <c r="S55" i="41"/>
  <c r="H55" i="41"/>
  <c r="R55" i="41"/>
  <c r="J55" i="41"/>
  <c r="T55" i="41"/>
  <c r="M55" i="41"/>
  <c r="L55" i="41"/>
  <c r="U55" i="41"/>
  <c r="D55" i="41"/>
  <c r="N55" i="41"/>
  <c r="I55" i="41"/>
  <c r="G54" i="41"/>
  <c r="C56" i="41"/>
  <c r="V54" i="41" l="1"/>
  <c r="G55" i="41"/>
  <c r="O55" i="41"/>
  <c r="F56" i="41"/>
  <c r="Q56" i="41"/>
  <c r="H56" i="41"/>
  <c r="R56" i="41"/>
  <c r="I56" i="41"/>
  <c r="S56" i="41"/>
  <c r="J56" i="41"/>
  <c r="T56" i="41"/>
  <c r="L56" i="41"/>
  <c r="U56" i="41"/>
  <c r="M56" i="41"/>
  <c r="D56" i="41"/>
  <c r="N56" i="41"/>
  <c r="E56" i="41"/>
  <c r="P56" i="41"/>
  <c r="K55" i="41"/>
  <c r="C57" i="41"/>
  <c r="V55" i="41" l="1"/>
  <c r="G56" i="41"/>
  <c r="K56" i="41"/>
  <c r="H57" i="41"/>
  <c r="R57" i="41"/>
  <c r="I57" i="41"/>
  <c r="S57" i="41"/>
  <c r="L57" i="41"/>
  <c r="J57" i="41"/>
  <c r="T57" i="41"/>
  <c r="M57" i="41"/>
  <c r="D57" i="41"/>
  <c r="N57" i="41"/>
  <c r="E57" i="41"/>
  <c r="P57" i="41"/>
  <c r="F57" i="41"/>
  <c r="Q57" i="41"/>
  <c r="U57" i="41"/>
  <c r="O56" i="41"/>
  <c r="C58" i="41"/>
  <c r="V56" i="41" l="1"/>
  <c r="O57" i="41"/>
  <c r="G57" i="41"/>
  <c r="K57" i="41"/>
  <c r="I58" i="41"/>
  <c r="S58" i="41"/>
  <c r="J58" i="41"/>
  <c r="T58" i="41"/>
  <c r="L58" i="41"/>
  <c r="U58" i="41"/>
  <c r="M58" i="41"/>
  <c r="D58" i="41"/>
  <c r="N58" i="41"/>
  <c r="F58" i="41"/>
  <c r="E58" i="41"/>
  <c r="P58" i="41"/>
  <c r="Q58" i="41"/>
  <c r="H58" i="41"/>
  <c r="R58" i="41"/>
  <c r="C59" i="41"/>
  <c r="K58" i="41" l="1"/>
  <c r="O58" i="41"/>
  <c r="J59" i="41"/>
  <c r="J60" i="41" s="1"/>
  <c r="T59" i="41"/>
  <c r="T60" i="41" s="1"/>
  <c r="L59" i="41"/>
  <c r="U59" i="41"/>
  <c r="U60" i="41" s="1"/>
  <c r="N59" i="41"/>
  <c r="N60" i="41" s="1"/>
  <c r="M59" i="41"/>
  <c r="M60" i="41" s="1"/>
  <c r="D59" i="41"/>
  <c r="D60" i="41" s="1"/>
  <c r="E59" i="41"/>
  <c r="E60" i="41" s="1"/>
  <c r="P59" i="41"/>
  <c r="P60" i="41" s="1"/>
  <c r="R59" i="41"/>
  <c r="R60" i="41" s="1"/>
  <c r="F59" i="41"/>
  <c r="F60" i="41" s="1"/>
  <c r="Q59" i="41"/>
  <c r="Q60" i="41" s="1"/>
  <c r="H59" i="41"/>
  <c r="I59" i="41"/>
  <c r="I60" i="41" s="1"/>
  <c r="S59" i="41"/>
  <c r="S60" i="41" s="1"/>
  <c r="G58" i="41"/>
  <c r="V57" i="41"/>
  <c r="V58" i="41" l="1"/>
  <c r="G59" i="41"/>
  <c r="K59" i="41"/>
  <c r="K60" i="41" s="1"/>
  <c r="H60" i="41"/>
  <c r="O59" i="41"/>
  <c r="O60" i="41" s="1"/>
  <c r="L60" i="41"/>
  <c r="V59" i="41" l="1"/>
  <c r="V60" i="41" s="1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6" i="20"/>
  <c r="J5" i="30" l="1"/>
  <c r="K5" i="30"/>
  <c r="L5" i="30"/>
  <c r="Q5" i="30"/>
  <c r="R5" i="30"/>
  <c r="S5" i="30"/>
  <c r="Q26" i="37" l="1"/>
  <c r="Q25" i="37"/>
  <c r="Q24" i="37"/>
  <c r="G18" i="37"/>
  <c r="D21" i="37" l="1"/>
  <c r="D20" i="37"/>
  <c r="D19" i="37"/>
  <c r="D18" i="37"/>
  <c r="D17" i="37"/>
  <c r="D16" i="37"/>
  <c r="D15" i="37"/>
  <c r="D14" i="37"/>
  <c r="D13" i="37"/>
  <c r="D12" i="37"/>
  <c r="D11" i="37"/>
  <c r="D10" i="37"/>
  <c r="H122" i="39"/>
  <c r="G122" i="39"/>
  <c r="F122" i="39"/>
  <c r="E122" i="39"/>
  <c r="H121" i="39"/>
  <c r="G121" i="39"/>
  <c r="F121" i="39"/>
  <c r="E121" i="39"/>
  <c r="H120" i="39"/>
  <c r="G120" i="39"/>
  <c r="F120" i="39"/>
  <c r="E120" i="39"/>
  <c r="H119" i="39"/>
  <c r="G119" i="39"/>
  <c r="F119" i="39"/>
  <c r="E119" i="39"/>
  <c r="H118" i="39"/>
  <c r="G118" i="39"/>
  <c r="F118" i="39"/>
  <c r="E118" i="39"/>
  <c r="H117" i="39"/>
  <c r="G117" i="39"/>
  <c r="F117" i="39"/>
  <c r="E117" i="39"/>
  <c r="H116" i="39"/>
  <c r="G116" i="39"/>
  <c r="F116" i="39"/>
  <c r="E116" i="39"/>
  <c r="H115" i="39"/>
  <c r="G115" i="39"/>
  <c r="F115" i="39"/>
  <c r="E115" i="39"/>
  <c r="H114" i="39"/>
  <c r="G114" i="39"/>
  <c r="F114" i="39"/>
  <c r="E114" i="39"/>
  <c r="H113" i="39"/>
  <c r="G113" i="39"/>
  <c r="F113" i="39"/>
  <c r="E113" i="39"/>
  <c r="H112" i="39"/>
  <c r="G112" i="39"/>
  <c r="F112" i="39"/>
  <c r="E112" i="39"/>
  <c r="H111" i="39"/>
  <c r="G111" i="39"/>
  <c r="F111" i="39"/>
  <c r="E111" i="39"/>
  <c r="H110" i="39"/>
  <c r="H123" i="39" s="1"/>
  <c r="G110" i="39"/>
  <c r="F110" i="39"/>
  <c r="E110" i="39"/>
  <c r="I102" i="39"/>
  <c r="H102" i="39"/>
  <c r="G102" i="39"/>
  <c r="F102" i="39"/>
  <c r="I101" i="39"/>
  <c r="I103" i="39" s="1"/>
  <c r="H124" i="39" s="1"/>
  <c r="H101" i="39"/>
  <c r="H103" i="39" s="1"/>
  <c r="G101" i="39"/>
  <c r="G103" i="39" s="1"/>
  <c r="F101" i="39"/>
  <c r="F103" i="39" s="1"/>
  <c r="B3" i="39"/>
  <c r="B2" i="39"/>
  <c r="D107" i="39" s="1"/>
  <c r="F123" i="39" l="1"/>
  <c r="F124" i="39" s="1"/>
  <c r="G123" i="39"/>
  <c r="G124" i="39" s="1"/>
  <c r="E123" i="39"/>
  <c r="E124" i="39" s="1"/>
  <c r="D22" i="37"/>
  <c r="B29" i="37" l="1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D1" i="37" l="1"/>
  <c r="J34" i="35" l="1"/>
  <c r="K34" i="35"/>
  <c r="I34" i="35"/>
  <c r="M63" i="26" l="1"/>
  <c r="G29" i="8" l="1"/>
  <c r="G27" i="8"/>
  <c r="G26" i="8"/>
  <c r="G25" i="8"/>
  <c r="G24" i="8"/>
  <c r="G23" i="8"/>
  <c r="G22" i="8"/>
  <c r="G21" i="8"/>
  <c r="G20" i="8"/>
  <c r="G19" i="8"/>
  <c r="G18" i="8"/>
  <c r="G17" i="8"/>
  <c r="G16" i="8"/>
  <c r="G14" i="8"/>
  <c r="G13" i="8"/>
  <c r="G11" i="8"/>
  <c r="G10" i="8"/>
  <c r="G9" i="8"/>
  <c r="G8" i="8"/>
  <c r="G7" i="8"/>
  <c r="G6" i="8"/>
  <c r="G5" i="8"/>
  <c r="S18" i="10" l="1"/>
  <c r="T18" i="10"/>
  <c r="U18" i="10"/>
  <c r="E50" i="34" l="1"/>
  <c r="O9" i="11" l="1"/>
  <c r="F5" i="30" l="1"/>
  <c r="F25" i="30" s="1"/>
  <c r="F29" i="30" s="1"/>
  <c r="F48" i="30" s="1"/>
  <c r="B39" i="20"/>
  <c r="C39" i="20"/>
  <c r="D39" i="20"/>
  <c r="E39" i="20"/>
  <c r="F39" i="20"/>
  <c r="B40" i="20"/>
  <c r="C40" i="20"/>
  <c r="D40" i="20"/>
  <c r="E40" i="20"/>
  <c r="F40" i="20"/>
  <c r="B41" i="20"/>
  <c r="C41" i="20"/>
  <c r="D41" i="20"/>
  <c r="E41" i="20"/>
  <c r="F41" i="20"/>
  <c r="B42" i="20"/>
  <c r="C42" i="20"/>
  <c r="D42" i="20"/>
  <c r="E42" i="20"/>
  <c r="F42" i="20"/>
  <c r="B43" i="20"/>
  <c r="C43" i="20"/>
  <c r="D43" i="20"/>
  <c r="E43" i="20"/>
  <c r="F43" i="20"/>
  <c r="B44" i="20"/>
  <c r="C44" i="20"/>
  <c r="D44" i="20"/>
  <c r="E44" i="20"/>
  <c r="F44" i="20"/>
  <c r="B45" i="20"/>
  <c r="C45" i="20"/>
  <c r="D45" i="20"/>
  <c r="E45" i="20"/>
  <c r="F45" i="20"/>
  <c r="B46" i="20"/>
  <c r="C46" i="20"/>
  <c r="D46" i="20"/>
  <c r="E46" i="20"/>
  <c r="F46" i="20"/>
  <c r="B47" i="20"/>
  <c r="C47" i="20"/>
  <c r="D47" i="20"/>
  <c r="E47" i="20"/>
  <c r="F47" i="20"/>
  <c r="B48" i="20"/>
  <c r="C48" i="20"/>
  <c r="D48" i="20"/>
  <c r="E48" i="20"/>
  <c r="F48" i="20"/>
  <c r="B49" i="20"/>
  <c r="C49" i="20"/>
  <c r="D49" i="20"/>
  <c r="E49" i="20"/>
  <c r="F49" i="20"/>
  <c r="B50" i="20"/>
  <c r="C50" i="20"/>
  <c r="D50" i="20"/>
  <c r="E50" i="20"/>
  <c r="F50" i="20"/>
  <c r="B51" i="20"/>
  <c r="C51" i="20"/>
  <c r="D51" i="20"/>
  <c r="E51" i="20"/>
  <c r="F51" i="20"/>
  <c r="B52" i="20"/>
  <c r="C52" i="20"/>
  <c r="D52" i="20"/>
  <c r="E52" i="20"/>
  <c r="F52" i="20"/>
  <c r="B53" i="20"/>
  <c r="C53" i="20"/>
  <c r="D53" i="20"/>
  <c r="E53" i="20"/>
  <c r="F53" i="20"/>
  <c r="B54" i="20"/>
  <c r="C54" i="20"/>
  <c r="D54" i="20"/>
  <c r="E54" i="20"/>
  <c r="F54" i="20"/>
  <c r="B55" i="20"/>
  <c r="C55" i="20"/>
  <c r="D55" i="20"/>
  <c r="E55" i="20"/>
  <c r="F55" i="20"/>
  <c r="B56" i="20"/>
  <c r="C56" i="20"/>
  <c r="D56" i="20"/>
  <c r="E56" i="20"/>
  <c r="F56" i="20"/>
  <c r="B57" i="20"/>
  <c r="C57" i="20"/>
  <c r="D57" i="20"/>
  <c r="E57" i="20"/>
  <c r="F57" i="20"/>
  <c r="B58" i="20"/>
  <c r="C58" i="20"/>
  <c r="D58" i="20"/>
  <c r="E58" i="20"/>
  <c r="F58" i="20"/>
  <c r="B59" i="20"/>
  <c r="C59" i="20"/>
  <c r="D59" i="20"/>
  <c r="E59" i="20"/>
  <c r="F59" i="20"/>
  <c r="B60" i="20"/>
  <c r="C60" i="20"/>
  <c r="D60" i="20"/>
  <c r="E60" i="20"/>
  <c r="F60" i="20"/>
  <c r="B61" i="20"/>
  <c r="C61" i="20"/>
  <c r="D61" i="20"/>
  <c r="E61" i="20"/>
  <c r="F61" i="20"/>
  <c r="B62" i="20"/>
  <c r="C62" i="20"/>
  <c r="D62" i="20"/>
  <c r="E62" i="20"/>
  <c r="F62" i="20"/>
  <c r="B63" i="20"/>
  <c r="C63" i="20"/>
  <c r="D63" i="20"/>
  <c r="E63" i="20"/>
  <c r="F63" i="20"/>
  <c r="B64" i="20"/>
  <c r="C64" i="20"/>
  <c r="D64" i="20"/>
  <c r="E64" i="20"/>
  <c r="F64" i="20"/>
  <c r="B65" i="20"/>
  <c r="C65" i="20"/>
  <c r="D65" i="20"/>
  <c r="E65" i="20"/>
  <c r="F65" i="20"/>
  <c r="F26" i="30" l="1"/>
  <c r="F52" i="30"/>
  <c r="F49" i="30"/>
  <c r="T5" i="30"/>
  <c r="T25" i="30" s="1"/>
  <c r="S25" i="30"/>
  <c r="S29" i="30" s="1"/>
  <c r="R25" i="30"/>
  <c r="R29" i="30" s="1"/>
  <c r="Q25" i="30"/>
  <c r="Q29" i="30" s="1"/>
  <c r="Q48" i="30" l="1"/>
  <c r="Q52" i="30" s="1"/>
  <c r="Q26" i="30"/>
  <c r="R48" i="30"/>
  <c r="R52" i="30" s="1"/>
  <c r="R26" i="30"/>
  <c r="S48" i="30"/>
  <c r="S52" i="30" s="1"/>
  <c r="S26" i="30"/>
  <c r="T26" i="30"/>
  <c r="T29" i="30"/>
  <c r="T48" i="30" s="1"/>
  <c r="D119" i="15"/>
  <c r="D117" i="15"/>
  <c r="T52" i="30" l="1"/>
  <c r="T49" i="30"/>
  <c r="Q49" i="30"/>
  <c r="S49" i="30"/>
  <c r="R49" i="30"/>
  <c r="G28" i="8"/>
  <c r="G15" i="8"/>
  <c r="G12" i="8"/>
  <c r="B2" i="8"/>
  <c r="K123" i="15"/>
  <c r="J123" i="15"/>
  <c r="D122" i="15"/>
  <c r="K121" i="15"/>
  <c r="J121" i="15"/>
  <c r="D121" i="15"/>
  <c r="D123" i="15" s="1"/>
  <c r="K118" i="15"/>
  <c r="J118" i="15"/>
  <c r="G118" i="15"/>
  <c r="K116" i="15"/>
  <c r="J116" i="15"/>
  <c r="G116" i="15"/>
  <c r="K115" i="15"/>
  <c r="J115" i="15"/>
  <c r="D115" i="15"/>
  <c r="B114" i="15"/>
  <c r="K113" i="15"/>
  <c r="J113" i="15"/>
  <c r="D113" i="15"/>
  <c r="B112" i="15"/>
  <c r="K109" i="15"/>
  <c r="J109" i="15"/>
  <c r="K107" i="15"/>
  <c r="D107" i="15"/>
  <c r="K106" i="15"/>
  <c r="J106" i="15"/>
  <c r="G106" i="15"/>
  <c r="K105" i="15"/>
  <c r="D105" i="15"/>
  <c r="K104" i="15"/>
  <c r="J104" i="15"/>
  <c r="G104" i="15"/>
  <c r="K103" i="15"/>
  <c r="J103" i="15"/>
  <c r="D103" i="15"/>
  <c r="K101" i="15"/>
  <c r="J101" i="15"/>
  <c r="D101" i="15"/>
  <c r="K99" i="15"/>
  <c r="J99" i="15"/>
  <c r="D99" i="15"/>
  <c r="K95" i="15"/>
  <c r="J95" i="15"/>
  <c r="K93" i="15"/>
  <c r="D93" i="15"/>
  <c r="K92" i="15"/>
  <c r="J92" i="15"/>
  <c r="G92" i="15"/>
  <c r="K91" i="15"/>
  <c r="D91" i="15"/>
  <c r="K90" i="15"/>
  <c r="J90" i="15"/>
  <c r="G90" i="15"/>
  <c r="K89" i="15"/>
  <c r="J89" i="15"/>
  <c r="D89" i="15"/>
  <c r="B88" i="15"/>
  <c r="K87" i="15"/>
  <c r="J87" i="15"/>
  <c r="D87" i="15"/>
  <c r="B86" i="15"/>
  <c r="D84" i="15"/>
  <c r="K83" i="15"/>
  <c r="J83" i="15"/>
  <c r="K81" i="15"/>
  <c r="D81" i="15"/>
  <c r="K80" i="15"/>
  <c r="J80" i="15"/>
  <c r="G80" i="15"/>
  <c r="K79" i="15"/>
  <c r="D79" i="15"/>
  <c r="K78" i="15"/>
  <c r="J78" i="15"/>
  <c r="G78" i="15"/>
  <c r="K77" i="15"/>
  <c r="J77" i="15"/>
  <c r="D77" i="15"/>
  <c r="B76" i="15"/>
  <c r="K75" i="15"/>
  <c r="J75" i="15"/>
  <c r="D75" i="15"/>
  <c r="B74" i="15"/>
  <c r="K68" i="15"/>
  <c r="J68" i="15"/>
  <c r="D68" i="15"/>
  <c r="K67" i="15"/>
  <c r="J67" i="15"/>
  <c r="D67" i="15"/>
  <c r="K65" i="15"/>
  <c r="J65" i="15"/>
  <c r="K64" i="15"/>
  <c r="J64" i="15"/>
  <c r="G64" i="15"/>
  <c r="K63" i="15"/>
  <c r="J63" i="15"/>
  <c r="K62" i="15"/>
  <c r="J62" i="15"/>
  <c r="G62" i="15"/>
  <c r="K61" i="15"/>
  <c r="J61" i="15"/>
  <c r="K60" i="15"/>
  <c r="J60" i="15"/>
  <c r="G60" i="15"/>
  <c r="K59" i="15"/>
  <c r="J59" i="15"/>
  <c r="D59" i="15"/>
  <c r="K58" i="15"/>
  <c r="J58" i="15"/>
  <c r="G58" i="15"/>
  <c r="B58" i="15"/>
  <c r="K57" i="15"/>
  <c r="J57" i="15"/>
  <c r="D57" i="15"/>
  <c r="K56" i="15"/>
  <c r="J56" i="15"/>
  <c r="G56" i="15"/>
  <c r="B56" i="15"/>
  <c r="K55" i="15"/>
  <c r="J55" i="15"/>
  <c r="D55" i="15"/>
  <c r="K54" i="15"/>
  <c r="J54" i="15"/>
  <c r="G54" i="15"/>
  <c r="B54" i="15"/>
  <c r="K52" i="15"/>
  <c r="J52" i="15"/>
  <c r="D52" i="15"/>
  <c r="K50" i="15"/>
  <c r="J50" i="15"/>
  <c r="K49" i="15"/>
  <c r="J49" i="15"/>
  <c r="G49" i="15"/>
  <c r="B49" i="15"/>
  <c r="K48" i="15"/>
  <c r="J48" i="15"/>
  <c r="K47" i="15"/>
  <c r="J47" i="15"/>
  <c r="G47" i="15"/>
  <c r="B47" i="15"/>
  <c r="K46" i="15"/>
  <c r="J46" i="15"/>
  <c r="K45" i="15"/>
  <c r="J45" i="15"/>
  <c r="G45" i="15"/>
  <c r="B45" i="15"/>
  <c r="K44" i="15"/>
  <c r="J44" i="15"/>
  <c r="K43" i="15"/>
  <c r="J43" i="15"/>
  <c r="G43" i="15"/>
  <c r="B43" i="15"/>
  <c r="K42" i="15"/>
  <c r="J42" i="15"/>
  <c r="D42" i="15"/>
  <c r="K41" i="15"/>
  <c r="J41" i="15"/>
  <c r="G41" i="15"/>
  <c r="B41" i="15"/>
  <c r="K40" i="15"/>
  <c r="J40" i="15"/>
  <c r="D40" i="15"/>
  <c r="K39" i="15"/>
  <c r="J39" i="15"/>
  <c r="G39" i="15"/>
  <c r="B39" i="15"/>
  <c r="K38" i="15"/>
  <c r="J38" i="15"/>
  <c r="D38" i="15"/>
  <c r="K37" i="15"/>
  <c r="J37" i="15"/>
  <c r="G37" i="15"/>
  <c r="B37" i="15"/>
  <c r="K36" i="15"/>
  <c r="J36" i="15"/>
  <c r="D36" i="15"/>
  <c r="K35" i="15"/>
  <c r="J35" i="15"/>
  <c r="G35" i="15"/>
  <c r="B35" i="15"/>
  <c r="K34" i="15"/>
  <c r="J34" i="15"/>
  <c r="D34" i="15"/>
  <c r="K33" i="15"/>
  <c r="J33" i="15"/>
  <c r="G33" i="15"/>
  <c r="B33" i="15"/>
  <c r="K31" i="15"/>
  <c r="J31" i="15"/>
  <c r="D31" i="15"/>
  <c r="K29" i="15"/>
  <c r="J29" i="15"/>
  <c r="K28" i="15"/>
  <c r="J28" i="15"/>
  <c r="G28" i="15"/>
  <c r="B28" i="15"/>
  <c r="K27" i="15"/>
  <c r="J27" i="15"/>
  <c r="K26" i="15"/>
  <c r="J26" i="15"/>
  <c r="G26" i="15"/>
  <c r="B26" i="15"/>
  <c r="K25" i="15"/>
  <c r="J25" i="15"/>
  <c r="D25" i="15"/>
  <c r="K24" i="15"/>
  <c r="J24" i="15"/>
  <c r="G24" i="15"/>
  <c r="B24" i="15"/>
  <c r="K23" i="15"/>
  <c r="J23" i="15"/>
  <c r="D23" i="15"/>
  <c r="K22" i="15"/>
  <c r="J22" i="15"/>
  <c r="G22" i="15"/>
  <c r="B22" i="15"/>
  <c r="K21" i="15"/>
  <c r="J21" i="15"/>
  <c r="D21" i="15"/>
  <c r="K20" i="15"/>
  <c r="J20" i="15"/>
  <c r="G20" i="15"/>
  <c r="B20" i="15"/>
  <c r="K18" i="15"/>
  <c r="J18" i="15"/>
  <c r="D18" i="15"/>
  <c r="K16" i="15"/>
  <c r="J16" i="15"/>
  <c r="K15" i="15"/>
  <c r="J15" i="15"/>
  <c r="G15" i="15"/>
  <c r="B15" i="15"/>
  <c r="K14" i="15"/>
  <c r="J14" i="15"/>
  <c r="D14" i="15"/>
  <c r="K13" i="15"/>
  <c r="J13" i="15"/>
  <c r="G13" i="15"/>
  <c r="B13" i="15"/>
  <c r="K12" i="15"/>
  <c r="J12" i="15"/>
  <c r="D12" i="15"/>
  <c r="K11" i="15"/>
  <c r="J11" i="15"/>
  <c r="G11" i="15"/>
  <c r="B11" i="15"/>
  <c r="K10" i="15"/>
  <c r="J10" i="15"/>
  <c r="D10" i="15"/>
  <c r="K9" i="15"/>
  <c r="J9" i="15"/>
  <c r="G9" i="15"/>
  <c r="B9" i="15"/>
  <c r="K8" i="15"/>
  <c r="J8" i="15"/>
  <c r="D8" i="15"/>
  <c r="K7" i="15"/>
  <c r="J7" i="15"/>
  <c r="G7" i="15"/>
  <c r="B7" i="15"/>
  <c r="B2" i="15"/>
  <c r="L100" i="15" s="1"/>
  <c r="B3" i="9"/>
  <c r="D58" i="26"/>
  <c r="D56" i="26"/>
  <c r="D55" i="26"/>
  <c r="D54" i="26"/>
  <c r="M48" i="26"/>
  <c r="M45" i="26"/>
  <c r="M44" i="26"/>
  <c r="M43" i="26"/>
  <c r="M42" i="26"/>
  <c r="M41" i="26"/>
  <c r="D11" i="26"/>
  <c r="D10" i="26"/>
  <c r="D9" i="26"/>
  <c r="D8" i="26"/>
  <c r="D7" i="26"/>
  <c r="D6" i="26"/>
  <c r="D5" i="26"/>
  <c r="F38" i="20"/>
  <c r="E38" i="20"/>
  <c r="D38" i="20"/>
  <c r="C38" i="20"/>
  <c r="B38" i="20"/>
  <c r="F37" i="20"/>
  <c r="E37" i="20"/>
  <c r="D37" i="20"/>
  <c r="C37" i="20"/>
  <c r="B37" i="20"/>
  <c r="F36" i="20"/>
  <c r="E36" i="20"/>
  <c r="D36" i="20"/>
  <c r="C36" i="20"/>
  <c r="B36" i="20"/>
  <c r="F35" i="20"/>
  <c r="E35" i="20"/>
  <c r="D35" i="20"/>
  <c r="C35" i="20"/>
  <c r="B35" i="20"/>
  <c r="F34" i="20"/>
  <c r="E34" i="20"/>
  <c r="D34" i="20"/>
  <c r="C34" i="20"/>
  <c r="B34" i="20"/>
  <c r="F33" i="20"/>
  <c r="E33" i="20"/>
  <c r="D33" i="20"/>
  <c r="C33" i="20"/>
  <c r="B33" i="20"/>
  <c r="F32" i="20"/>
  <c r="E32" i="20"/>
  <c r="D32" i="20"/>
  <c r="C32" i="20"/>
  <c r="B32" i="20"/>
  <c r="F31" i="20"/>
  <c r="E31" i="20"/>
  <c r="D31" i="20"/>
  <c r="C31" i="20"/>
  <c r="B31" i="20"/>
  <c r="F30" i="20"/>
  <c r="E30" i="20"/>
  <c r="D30" i="20"/>
  <c r="C30" i="20"/>
  <c r="B30" i="20"/>
  <c r="F29" i="20"/>
  <c r="E29" i="20"/>
  <c r="D29" i="20"/>
  <c r="C29" i="20"/>
  <c r="B29" i="20"/>
  <c r="F28" i="20"/>
  <c r="E28" i="20"/>
  <c r="D28" i="20"/>
  <c r="C28" i="20"/>
  <c r="B28" i="20"/>
  <c r="F27" i="20"/>
  <c r="E27" i="20"/>
  <c r="D27" i="20"/>
  <c r="B27" i="20"/>
  <c r="F26" i="20"/>
  <c r="E26" i="20"/>
  <c r="D26" i="20"/>
  <c r="B26" i="20"/>
  <c r="F25" i="20"/>
  <c r="E25" i="20"/>
  <c r="D25" i="20"/>
  <c r="B25" i="20"/>
  <c r="F24" i="20"/>
  <c r="G24" i="20" s="1"/>
  <c r="E24" i="20"/>
  <c r="D24" i="20"/>
  <c r="B24" i="20"/>
  <c r="F23" i="20"/>
  <c r="G23" i="20" s="1"/>
  <c r="E23" i="20"/>
  <c r="D23" i="20"/>
  <c r="B23" i="20"/>
  <c r="F22" i="20"/>
  <c r="G22" i="20" s="1"/>
  <c r="E22" i="20"/>
  <c r="D22" i="20"/>
  <c r="B22" i="20"/>
  <c r="F21" i="20"/>
  <c r="G21" i="20" s="1"/>
  <c r="E21" i="20"/>
  <c r="D21" i="20"/>
  <c r="B21" i="20"/>
  <c r="F20" i="20"/>
  <c r="G20" i="20" s="1"/>
  <c r="E20" i="20"/>
  <c r="D20" i="20"/>
  <c r="B20" i="20"/>
  <c r="F19" i="20"/>
  <c r="G19" i="20" s="1"/>
  <c r="E19" i="20"/>
  <c r="D19" i="20"/>
  <c r="B19" i="20"/>
  <c r="F18" i="20"/>
  <c r="G18" i="20" s="1"/>
  <c r="E18" i="20"/>
  <c r="D18" i="20"/>
  <c r="B18" i="20"/>
  <c r="F17" i="20"/>
  <c r="G17" i="20" s="1"/>
  <c r="E17" i="20"/>
  <c r="D17" i="20"/>
  <c r="B17" i="20"/>
  <c r="F16" i="20"/>
  <c r="G16" i="20" s="1"/>
  <c r="E16" i="20"/>
  <c r="D16" i="20"/>
  <c r="B16" i="20"/>
  <c r="F15" i="20"/>
  <c r="G15" i="20" s="1"/>
  <c r="E15" i="20"/>
  <c r="D15" i="20"/>
  <c r="B15" i="20"/>
  <c r="F14" i="20"/>
  <c r="G14" i="20" s="1"/>
  <c r="E14" i="20"/>
  <c r="D14" i="20"/>
  <c r="B14" i="20"/>
  <c r="F13" i="20"/>
  <c r="G13" i="20" s="1"/>
  <c r="E13" i="20"/>
  <c r="D13" i="20"/>
  <c r="B13" i="20"/>
  <c r="F12" i="20"/>
  <c r="G12" i="20" s="1"/>
  <c r="E12" i="20"/>
  <c r="D12" i="20"/>
  <c r="B12" i="20"/>
  <c r="F11" i="20"/>
  <c r="G11" i="20" s="1"/>
  <c r="E11" i="20"/>
  <c r="D11" i="20"/>
  <c r="B11" i="20"/>
  <c r="F10" i="20"/>
  <c r="G10" i="20" s="1"/>
  <c r="E10" i="20"/>
  <c r="D10" i="20"/>
  <c r="B10" i="20"/>
  <c r="F9" i="20"/>
  <c r="G9" i="20" s="1"/>
  <c r="E9" i="20"/>
  <c r="D9" i="20"/>
  <c r="B9" i="20"/>
  <c r="F8" i="20"/>
  <c r="G8" i="20" s="1"/>
  <c r="E8" i="20"/>
  <c r="D8" i="20"/>
  <c r="B8" i="20"/>
  <c r="F7" i="20"/>
  <c r="G7" i="20" s="1"/>
  <c r="E7" i="20"/>
  <c r="D7" i="20"/>
  <c r="B7" i="20"/>
  <c r="F6" i="20"/>
  <c r="G6" i="20" s="1"/>
  <c r="E6" i="20"/>
  <c r="D6" i="20"/>
  <c r="B6" i="20"/>
  <c r="A3" i="20"/>
  <c r="B2" i="26" s="1"/>
  <c r="M5" i="30"/>
  <c r="M25" i="30" s="1"/>
  <c r="L25" i="30"/>
  <c r="L29" i="30" s="1"/>
  <c r="K25" i="30"/>
  <c r="K29" i="30" s="1"/>
  <c r="J25" i="30"/>
  <c r="J29" i="30" s="1"/>
  <c r="B3" i="30"/>
  <c r="I3" i="30" s="1"/>
  <c r="P3" i="30" s="1"/>
  <c r="G195" i="2"/>
  <c r="F195" i="2"/>
  <c r="E195" i="2"/>
  <c r="D195" i="2"/>
  <c r="D185" i="2"/>
  <c r="B177" i="2"/>
  <c r="O15" i="10"/>
  <c r="F169" i="2"/>
  <c r="E169" i="2"/>
  <c r="F168" i="2"/>
  <c r="E168" i="2"/>
  <c r="E167" i="2"/>
  <c r="B163" i="2"/>
  <c r="H156" i="2"/>
  <c r="Q16" i="10" s="1"/>
  <c r="Q21" i="10" s="1"/>
  <c r="G156" i="2"/>
  <c r="P16" i="10" s="1"/>
  <c r="F156" i="2"/>
  <c r="O16" i="10" s="1"/>
  <c r="H155" i="2"/>
  <c r="M16" i="10" s="1"/>
  <c r="G155" i="2"/>
  <c r="L16" i="10" s="1"/>
  <c r="L21" i="10" s="1"/>
  <c r="F155" i="2"/>
  <c r="K16" i="10" s="1"/>
  <c r="H154" i="2"/>
  <c r="I16" i="10" s="1"/>
  <c r="G154" i="2"/>
  <c r="H16" i="10" s="1"/>
  <c r="F154" i="2"/>
  <c r="G16" i="10" s="1"/>
  <c r="H152" i="2"/>
  <c r="G152" i="2"/>
  <c r="F152" i="2"/>
  <c r="C16" i="10" s="1"/>
  <c r="B148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R137" i="2"/>
  <c r="R138" i="2" s="1"/>
  <c r="Q33" i="10" s="1"/>
  <c r="Q137" i="2"/>
  <c r="Q138" i="2" s="1"/>
  <c r="P33" i="10" s="1"/>
  <c r="P137" i="2"/>
  <c r="P138" i="2" s="1"/>
  <c r="O33" i="10" s="1"/>
  <c r="O137" i="2"/>
  <c r="O138" i="2" s="1"/>
  <c r="M33" i="10" s="1"/>
  <c r="N137" i="2"/>
  <c r="N138" i="2" s="1"/>
  <c r="L33" i="10" s="1"/>
  <c r="M137" i="2"/>
  <c r="M138" i="2" s="1"/>
  <c r="K33" i="10" s="1"/>
  <c r="L137" i="2"/>
  <c r="L138" i="2" s="1"/>
  <c r="I33" i="10" s="1"/>
  <c r="K137" i="2"/>
  <c r="K138" i="2" s="1"/>
  <c r="H33" i="10" s="1"/>
  <c r="J137" i="2"/>
  <c r="J138" i="2" s="1"/>
  <c r="G33" i="10" s="1"/>
  <c r="I137" i="2"/>
  <c r="I138" i="2" s="1"/>
  <c r="E33" i="10" s="1"/>
  <c r="H137" i="2"/>
  <c r="H138" i="2" s="1"/>
  <c r="D33" i="10" s="1"/>
  <c r="G137" i="2"/>
  <c r="G138" i="2" s="1"/>
  <c r="C33" i="10" s="1"/>
  <c r="R135" i="2"/>
  <c r="Q135" i="2"/>
  <c r="P135" i="2"/>
  <c r="O135" i="2"/>
  <c r="N135" i="2"/>
  <c r="M135" i="2"/>
  <c r="L135" i="2"/>
  <c r="K135" i="2"/>
  <c r="J135" i="2"/>
  <c r="I135" i="2"/>
  <c r="H135" i="2"/>
  <c r="G135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R115" i="2"/>
  <c r="R116" i="2" s="1"/>
  <c r="Q29" i="10" s="1"/>
  <c r="Q115" i="2"/>
  <c r="Q116" i="2" s="1"/>
  <c r="P29" i="10" s="1"/>
  <c r="P115" i="2"/>
  <c r="P116" i="2" s="1"/>
  <c r="O29" i="10" s="1"/>
  <c r="O115" i="2"/>
  <c r="O116" i="2" s="1"/>
  <c r="M29" i="10" s="1"/>
  <c r="N115" i="2"/>
  <c r="N116" i="2" s="1"/>
  <c r="L29" i="10" s="1"/>
  <c r="M115" i="2"/>
  <c r="M116" i="2" s="1"/>
  <c r="K29" i="10" s="1"/>
  <c r="L115" i="2"/>
  <c r="L116" i="2" s="1"/>
  <c r="I29" i="10" s="1"/>
  <c r="K115" i="2"/>
  <c r="K116" i="2" s="1"/>
  <c r="H29" i="10" s="1"/>
  <c r="J115" i="2"/>
  <c r="J116" i="2" s="1"/>
  <c r="G29" i="10" s="1"/>
  <c r="I115" i="2"/>
  <c r="I116" i="2" s="1"/>
  <c r="E29" i="10" s="1"/>
  <c r="H115" i="2"/>
  <c r="G115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R103" i="2"/>
  <c r="R104" i="2" s="1"/>
  <c r="Q103" i="2"/>
  <c r="Q104" i="2" s="1"/>
  <c r="P27" i="10" s="1"/>
  <c r="P103" i="2"/>
  <c r="P104" i="2" s="1"/>
  <c r="O103" i="2"/>
  <c r="O104" i="2" s="1"/>
  <c r="N103" i="2"/>
  <c r="N104" i="2" s="1"/>
  <c r="M103" i="2"/>
  <c r="M104" i="2" s="1"/>
  <c r="L103" i="2"/>
  <c r="K103" i="2"/>
  <c r="K104" i="2" s="1"/>
  <c r="J103" i="2"/>
  <c r="J104" i="2" s="1"/>
  <c r="I103" i="2"/>
  <c r="I104" i="2" s="1"/>
  <c r="H103" i="2"/>
  <c r="H104" i="2" s="1"/>
  <c r="G103" i="2"/>
  <c r="G104" i="2" s="1"/>
  <c r="B99" i="2"/>
  <c r="C27" i="2"/>
  <c r="S26" i="2"/>
  <c r="B20" i="2"/>
  <c r="A19" i="2"/>
  <c r="A98" i="2" s="1"/>
  <c r="A147" i="2" s="1"/>
  <c r="A162" i="2" s="1"/>
  <c r="A176" i="2" s="1"/>
  <c r="G10" i="2"/>
  <c r="E10" i="2"/>
  <c r="R26" i="2" s="1"/>
  <c r="D10" i="2"/>
  <c r="P26" i="2" s="1"/>
  <c r="G9" i="2"/>
  <c r="F9" i="2"/>
  <c r="O26" i="2" s="1"/>
  <c r="E9" i="2"/>
  <c r="N26" i="2" s="1"/>
  <c r="D9" i="2"/>
  <c r="L26" i="2" s="1"/>
  <c r="G8" i="2"/>
  <c r="F8" i="2"/>
  <c r="E8" i="2"/>
  <c r="J26" i="2" s="1"/>
  <c r="D8" i="2"/>
  <c r="H26" i="2" s="1"/>
  <c r="G7" i="2"/>
  <c r="F7" i="2"/>
  <c r="G26" i="2" s="1"/>
  <c r="E7" i="2"/>
  <c r="F26" i="2" s="1"/>
  <c r="D7" i="2"/>
  <c r="B4" i="2"/>
  <c r="Q26" i="10"/>
  <c r="P26" i="10"/>
  <c r="N26" i="10"/>
  <c r="N39" i="10" s="1"/>
  <c r="M26" i="10"/>
  <c r="L26" i="10"/>
  <c r="J26" i="10"/>
  <c r="J39" i="10" s="1"/>
  <c r="I26" i="10"/>
  <c r="H26" i="10"/>
  <c r="G26" i="10"/>
  <c r="F26" i="10"/>
  <c r="F39" i="10" s="1"/>
  <c r="E26" i="10"/>
  <c r="D26" i="10"/>
  <c r="C26" i="10"/>
  <c r="U25" i="10"/>
  <c r="T25" i="10"/>
  <c r="S25" i="10"/>
  <c r="U20" i="10"/>
  <c r="T20" i="10"/>
  <c r="U19" i="10"/>
  <c r="T19" i="10"/>
  <c r="O19" i="10"/>
  <c r="K19" i="10"/>
  <c r="K26" i="10" s="1"/>
  <c r="U17" i="10"/>
  <c r="T17" i="10"/>
  <c r="O17" i="10"/>
  <c r="K17" i="10"/>
  <c r="G17" i="10"/>
  <c r="C17" i="10"/>
  <c r="U15" i="10"/>
  <c r="T15" i="10"/>
  <c r="K15" i="10"/>
  <c r="G15" i="10"/>
  <c r="C15" i="10"/>
  <c r="Q10" i="10"/>
  <c r="Q40" i="10" s="1"/>
  <c r="P10" i="10"/>
  <c r="P40" i="10" s="1"/>
  <c r="N10" i="10"/>
  <c r="M10" i="10"/>
  <c r="M40" i="10" s="1"/>
  <c r="L10" i="10"/>
  <c r="L40" i="10" s="1"/>
  <c r="K10" i="10"/>
  <c r="J10" i="10"/>
  <c r="I10" i="10"/>
  <c r="H10" i="10"/>
  <c r="H40" i="10" s="1"/>
  <c r="G10" i="10"/>
  <c r="G40" i="10" s="1"/>
  <c r="F10" i="10"/>
  <c r="E10" i="10"/>
  <c r="E40" i="10" s="1"/>
  <c r="D10" i="10"/>
  <c r="D40" i="10" s="1"/>
  <c r="C10" i="10"/>
  <c r="C40" i="10" s="1"/>
  <c r="P9" i="10"/>
  <c r="M9" i="10"/>
  <c r="M11" i="10" s="1"/>
  <c r="L9" i="10"/>
  <c r="L11" i="10" s="1"/>
  <c r="K9" i="10"/>
  <c r="K11" i="10" s="1"/>
  <c r="I9" i="10"/>
  <c r="H9" i="10"/>
  <c r="H11" i="10" s="1"/>
  <c r="G9" i="10"/>
  <c r="E9" i="10"/>
  <c r="D9" i="10"/>
  <c r="C9" i="10"/>
  <c r="C11" i="10" s="1"/>
  <c r="B3" i="10"/>
  <c r="E34" i="11"/>
  <c r="D34" i="11"/>
  <c r="Q27" i="11"/>
  <c r="P27" i="11"/>
  <c r="N27" i="11"/>
  <c r="M27" i="11"/>
  <c r="L27" i="11"/>
  <c r="J27" i="11"/>
  <c r="I27" i="11"/>
  <c r="U27" i="11" s="1"/>
  <c r="H27" i="11"/>
  <c r="F27" i="11"/>
  <c r="E27" i="11"/>
  <c r="D27" i="11"/>
  <c r="T27" i="11" s="1"/>
  <c r="N21" i="11"/>
  <c r="N26" i="11" s="1"/>
  <c r="J21" i="11"/>
  <c r="J26" i="11" s="1"/>
  <c r="F21" i="11"/>
  <c r="F26" i="11" s="1"/>
  <c r="Q11" i="11"/>
  <c r="U10" i="11"/>
  <c r="T10" i="11"/>
  <c r="K10" i="11"/>
  <c r="K27" i="11" s="1"/>
  <c r="G10" i="11"/>
  <c r="G27" i="11" s="1"/>
  <c r="C10" i="11"/>
  <c r="C27" i="11" s="1"/>
  <c r="P9" i="11"/>
  <c r="P11" i="11" s="1"/>
  <c r="M9" i="11"/>
  <c r="M11" i="11" s="1"/>
  <c r="L9" i="11"/>
  <c r="L11" i="11" s="1"/>
  <c r="K9" i="11"/>
  <c r="I9" i="11"/>
  <c r="H9" i="11"/>
  <c r="H11" i="11" s="1"/>
  <c r="G9" i="11"/>
  <c r="E9" i="11"/>
  <c r="E11" i="11" s="1"/>
  <c r="D9" i="11"/>
  <c r="D11" i="11" s="1"/>
  <c r="C9" i="11"/>
  <c r="B3" i="11"/>
  <c r="C28" i="2" l="1"/>
  <c r="Q12" i="11"/>
  <c r="J83" i="26"/>
  <c r="J84" i="26"/>
  <c r="J82" i="26"/>
  <c r="G26" i="20"/>
  <c r="G34" i="20"/>
  <c r="G42" i="20"/>
  <c r="G50" i="20"/>
  <c r="G58" i="20"/>
  <c r="G27" i="20"/>
  <c r="G35" i="20"/>
  <c r="G43" i="20"/>
  <c r="G51" i="20"/>
  <c r="G59" i="20"/>
  <c r="G30" i="20"/>
  <c r="G38" i="20"/>
  <c r="G46" i="20"/>
  <c r="G54" i="20"/>
  <c r="G62" i="20"/>
  <c r="G39" i="20"/>
  <c r="G55" i="20"/>
  <c r="G63" i="20"/>
  <c r="G32" i="20"/>
  <c r="G48" i="20"/>
  <c r="G64" i="20"/>
  <c r="G25" i="20"/>
  <c r="G41" i="20"/>
  <c r="G57" i="20"/>
  <c r="G28" i="20"/>
  <c r="G36" i="20"/>
  <c r="G44" i="20"/>
  <c r="G52" i="20"/>
  <c r="G60" i="20"/>
  <c r="G31" i="20"/>
  <c r="G47" i="20"/>
  <c r="G40" i="20"/>
  <c r="G56" i="20"/>
  <c r="G33" i="20"/>
  <c r="G49" i="20"/>
  <c r="G65" i="20"/>
  <c r="G29" i="20"/>
  <c r="G37" i="20"/>
  <c r="G45" i="20"/>
  <c r="G53" i="20"/>
  <c r="G61" i="20"/>
  <c r="D12" i="41"/>
  <c r="G11" i="11"/>
  <c r="G12" i="11" s="1"/>
  <c r="E5" i="30"/>
  <c r="E25" i="30" s="1"/>
  <c r="E29" i="30" s="1"/>
  <c r="C5" i="30"/>
  <c r="C25" i="30" s="1"/>
  <c r="C29" i="30" s="1"/>
  <c r="C48" i="30" s="1"/>
  <c r="C52" i="30" s="1"/>
  <c r="C58" i="30" s="1"/>
  <c r="M12" i="11"/>
  <c r="M12" i="10"/>
  <c r="J77" i="26"/>
  <c r="J78" i="26"/>
  <c r="J79" i="26"/>
  <c r="J76" i="26"/>
  <c r="J80" i="26"/>
  <c r="J75" i="26"/>
  <c r="J81" i="26"/>
  <c r="J74" i="26"/>
  <c r="U10" i="10"/>
  <c r="K40" i="10"/>
  <c r="B191" i="2"/>
  <c r="S19" i="10"/>
  <c r="O26" i="10"/>
  <c r="S26" i="10" s="1"/>
  <c r="I11" i="10"/>
  <c r="I12" i="10" s="1"/>
  <c r="I40" i="10"/>
  <c r="E47" i="10" s="1"/>
  <c r="J48" i="30"/>
  <c r="J52" i="30" s="1"/>
  <c r="J26" i="30"/>
  <c r="L26" i="30"/>
  <c r="L48" i="30"/>
  <c r="L52" i="30" s="1"/>
  <c r="M29" i="30"/>
  <c r="M48" i="30" s="1"/>
  <c r="M26" i="30"/>
  <c r="K48" i="30"/>
  <c r="K52" i="30" s="1"/>
  <c r="K26" i="30"/>
  <c r="Q22" i="10"/>
  <c r="D186" i="2"/>
  <c r="F196" i="2"/>
  <c r="G196" i="2"/>
  <c r="K12" i="10"/>
  <c r="H157" i="2"/>
  <c r="H158" i="2" s="1"/>
  <c r="L12" i="10"/>
  <c r="C12" i="10"/>
  <c r="E12" i="11"/>
  <c r="S27" i="2"/>
  <c r="Q16" i="11" s="1"/>
  <c r="B16" i="11"/>
  <c r="J57" i="26"/>
  <c r="J72" i="26"/>
  <c r="J71" i="26"/>
  <c r="J73" i="26"/>
  <c r="J69" i="26"/>
  <c r="J67" i="26"/>
  <c r="J66" i="26"/>
  <c r="J65" i="26"/>
  <c r="J64" i="26"/>
  <c r="J68" i="26"/>
  <c r="J70" i="26"/>
  <c r="D27" i="2"/>
  <c r="C16" i="11" s="1"/>
  <c r="F27" i="2"/>
  <c r="D16" i="11" s="1"/>
  <c r="O27" i="2"/>
  <c r="M16" i="11" s="1"/>
  <c r="U26" i="10"/>
  <c r="D47" i="10"/>
  <c r="O141" i="2"/>
  <c r="M34" i="10" s="1"/>
  <c r="S15" i="10"/>
  <c r="T9" i="10"/>
  <c r="T10" i="10"/>
  <c r="P11" i="10"/>
  <c r="P12" i="10" s="1"/>
  <c r="G11" i="10"/>
  <c r="G12" i="10" s="1"/>
  <c r="Q11" i="10"/>
  <c r="Q12" i="10" s="1"/>
  <c r="S17" i="10"/>
  <c r="T26" i="10"/>
  <c r="P12" i="11"/>
  <c r="H12" i="11"/>
  <c r="L12" i="11"/>
  <c r="H12" i="10"/>
  <c r="L22" i="10"/>
  <c r="E196" i="2"/>
  <c r="D12" i="11"/>
  <c r="D11" i="2"/>
  <c r="T26" i="2" s="1"/>
  <c r="L20" i="15"/>
  <c r="L22" i="15"/>
  <c r="L24" i="15"/>
  <c r="L26" i="15"/>
  <c r="U9" i="10"/>
  <c r="L141" i="2"/>
  <c r="I34" i="10" s="1"/>
  <c r="L129" i="2"/>
  <c r="I31" i="10" s="1"/>
  <c r="H136" i="2"/>
  <c r="D32" i="10" s="1"/>
  <c r="P136" i="2"/>
  <c r="O32" i="10" s="1"/>
  <c r="J114" i="2"/>
  <c r="G28" i="10" s="1"/>
  <c r="R114" i="2"/>
  <c r="Q28" i="10" s="1"/>
  <c r="J125" i="2"/>
  <c r="G30" i="10" s="1"/>
  <c r="J129" i="2"/>
  <c r="G31" i="10" s="1"/>
  <c r="R129" i="2"/>
  <c r="Q31" i="10" s="1"/>
  <c r="N136" i="2"/>
  <c r="L32" i="10" s="1"/>
  <c r="J141" i="2"/>
  <c r="G34" i="10" s="1"/>
  <c r="R141" i="2"/>
  <c r="Q34" i="10" s="1"/>
  <c r="M125" i="2"/>
  <c r="K30" i="10" s="1"/>
  <c r="M129" i="2"/>
  <c r="K31" i="10" s="1"/>
  <c r="I136" i="2"/>
  <c r="E32" i="10" s="1"/>
  <c r="Q136" i="2"/>
  <c r="P32" i="10" s="1"/>
  <c r="M141" i="2"/>
  <c r="K34" i="10" s="1"/>
  <c r="R125" i="2"/>
  <c r="Q30" i="10" s="1"/>
  <c r="L114" i="2"/>
  <c r="I28" i="10" s="1"/>
  <c r="M114" i="2"/>
  <c r="K28" i="10" s="1"/>
  <c r="K141" i="2"/>
  <c r="H34" i="10" s="1"/>
  <c r="L125" i="2"/>
  <c r="I30" i="10" s="1"/>
  <c r="O125" i="2"/>
  <c r="M30" i="10" s="1"/>
  <c r="G129" i="2"/>
  <c r="C31" i="10" s="1"/>
  <c r="O129" i="2"/>
  <c r="M31" i="10" s="1"/>
  <c r="K136" i="2"/>
  <c r="H32" i="10" s="1"/>
  <c r="D196" i="2"/>
  <c r="H27" i="2"/>
  <c r="G16" i="11" s="1"/>
  <c r="J34" i="26"/>
  <c r="L45" i="15"/>
  <c r="L112" i="15"/>
  <c r="K27" i="2"/>
  <c r="I16" i="11" s="1"/>
  <c r="L116" i="15"/>
  <c r="P27" i="2"/>
  <c r="Q27" i="2" s="1"/>
  <c r="L92" i="15"/>
  <c r="C65" i="2"/>
  <c r="L104" i="15"/>
  <c r="L54" i="15"/>
  <c r="L56" i="15"/>
  <c r="L58" i="15"/>
  <c r="L118" i="15"/>
  <c r="U9" i="11"/>
  <c r="U11" i="11" s="1"/>
  <c r="U12" i="11" s="1"/>
  <c r="D26" i="2"/>
  <c r="I114" i="2"/>
  <c r="E28" i="10" s="1"/>
  <c r="Q114" i="2"/>
  <c r="P28" i="10" s="1"/>
  <c r="Q125" i="2"/>
  <c r="P30" i="10" s="1"/>
  <c r="I129" i="2"/>
  <c r="E31" i="10" s="1"/>
  <c r="Q129" i="2"/>
  <c r="P31" i="10" s="1"/>
  <c r="M136" i="2"/>
  <c r="K32" i="10" s="1"/>
  <c r="I141" i="2"/>
  <c r="E34" i="10" s="1"/>
  <c r="Q141" i="2"/>
  <c r="P34" i="10" s="1"/>
  <c r="G157" i="2"/>
  <c r="G158" i="2" s="1"/>
  <c r="G11" i="2"/>
  <c r="G12" i="2" s="1"/>
  <c r="E11" i="10"/>
  <c r="E12" i="10" s="1"/>
  <c r="F11" i="2"/>
  <c r="W26" i="2" s="1"/>
  <c r="T9" i="11"/>
  <c r="T11" i="11" s="1"/>
  <c r="T12" i="11" s="1"/>
  <c r="K11" i="11"/>
  <c r="K12" i="11" s="1"/>
  <c r="O10" i="11"/>
  <c r="O10" i="10"/>
  <c r="S10" i="10" s="1"/>
  <c r="W10" i="10" s="1"/>
  <c r="E170" i="2"/>
  <c r="E171" i="2" s="1"/>
  <c r="E172" i="2" s="1"/>
  <c r="F171" i="2"/>
  <c r="F172" i="2" s="1"/>
  <c r="S16" i="10"/>
  <c r="G27" i="2"/>
  <c r="E16" i="11" s="1"/>
  <c r="R27" i="2"/>
  <c r="P16" i="11" s="1"/>
  <c r="J27" i="2"/>
  <c r="H16" i="11" s="1"/>
  <c r="X27" i="2"/>
  <c r="J53" i="26"/>
  <c r="J46" i="26"/>
  <c r="J42" i="26"/>
  <c r="J35" i="26"/>
  <c r="J27" i="26"/>
  <c r="J19" i="26"/>
  <c r="J11" i="26"/>
  <c r="J7" i="26"/>
  <c r="J63" i="26"/>
  <c r="J56" i="26"/>
  <c r="J51" i="26"/>
  <c r="J45" i="26"/>
  <c r="J41" i="26"/>
  <c r="J33" i="26"/>
  <c r="J25" i="26"/>
  <c r="J17" i="26"/>
  <c r="J10" i="26"/>
  <c r="J6" i="26"/>
  <c r="J62" i="26"/>
  <c r="J50" i="26"/>
  <c r="J40" i="26"/>
  <c r="J32" i="26"/>
  <c r="J24" i="26"/>
  <c r="J16" i="26"/>
  <c r="J61" i="26"/>
  <c r="J55" i="26"/>
  <c r="J49" i="26"/>
  <c r="J44" i="26"/>
  <c r="J39" i="26"/>
  <c r="J31" i="26"/>
  <c r="J23" i="26"/>
  <c r="J15" i="26"/>
  <c r="J9" i="26"/>
  <c r="J5" i="26"/>
  <c r="J60" i="26"/>
  <c r="J38" i="26"/>
  <c r="J30" i="26"/>
  <c r="J22" i="26"/>
  <c r="J14" i="26"/>
  <c r="J59" i="26"/>
  <c r="J54" i="26"/>
  <c r="J48" i="26"/>
  <c r="J43" i="26"/>
  <c r="J37" i="26"/>
  <c r="J29" i="26"/>
  <c r="J21" i="26"/>
  <c r="J13" i="26"/>
  <c r="J8" i="26"/>
  <c r="J58" i="26"/>
  <c r="J47" i="26"/>
  <c r="J36" i="26"/>
  <c r="J28" i="26"/>
  <c r="J20" i="26"/>
  <c r="J12" i="26"/>
  <c r="E183" i="2"/>
  <c r="K20" i="10" s="1"/>
  <c r="K21" i="10" s="1"/>
  <c r="K22" i="10" s="1"/>
  <c r="E182" i="2"/>
  <c r="G20" i="10" s="1"/>
  <c r="G21" i="10" s="1"/>
  <c r="G22" i="10" s="1"/>
  <c r="E181" i="2"/>
  <c r="L27" i="2"/>
  <c r="K16" i="11" s="1"/>
  <c r="O28" i="2"/>
  <c r="M17" i="11" s="1"/>
  <c r="E184" i="2"/>
  <c r="J18" i="26"/>
  <c r="N27" i="2"/>
  <c r="L16" i="11" s="1"/>
  <c r="F28" i="2"/>
  <c r="D17" i="11" s="1"/>
  <c r="P28" i="2"/>
  <c r="O17" i="11" s="1"/>
  <c r="J26" i="26"/>
  <c r="J52" i="26"/>
  <c r="L76" i="15"/>
  <c r="L90" i="15"/>
  <c r="L106" i="15"/>
  <c r="L64" i="15"/>
  <c r="L88" i="15"/>
  <c r="L62" i="15"/>
  <c r="L74" i="15"/>
  <c r="L98" i="15"/>
  <c r="L102" i="15"/>
  <c r="L114" i="15"/>
  <c r="L7" i="15"/>
  <c r="L9" i="15"/>
  <c r="L11" i="15"/>
  <c r="L13" i="15"/>
  <c r="L15" i="15"/>
  <c r="L49" i="15"/>
  <c r="L86" i="15"/>
  <c r="L28" i="15"/>
  <c r="L47" i="15"/>
  <c r="L60" i="15"/>
  <c r="L80" i="15"/>
  <c r="L33" i="15"/>
  <c r="L35" i="15"/>
  <c r="L37" i="15"/>
  <c r="L39" i="15"/>
  <c r="L41" i="15"/>
  <c r="L43" i="15"/>
  <c r="L78" i="15"/>
  <c r="F157" i="2"/>
  <c r="F158" i="2" s="1"/>
  <c r="D16" i="10"/>
  <c r="T16" i="10" s="1"/>
  <c r="T21" i="10" s="1"/>
  <c r="T22" i="10" s="1"/>
  <c r="E16" i="10"/>
  <c r="U16" i="10" s="1"/>
  <c r="U21" i="10" s="1"/>
  <c r="U22" i="10" s="1"/>
  <c r="K26" i="2"/>
  <c r="C11" i="11"/>
  <c r="C12" i="11" s="1"/>
  <c r="D5" i="30"/>
  <c r="D25" i="30" s="1"/>
  <c r="S9" i="10"/>
  <c r="D11" i="10"/>
  <c r="D12" i="10" s="1"/>
  <c r="S9" i="11"/>
  <c r="I11" i="11"/>
  <c r="I12" i="11" s="1"/>
  <c r="K114" i="2"/>
  <c r="H28" i="10" s="1"/>
  <c r="N114" i="2"/>
  <c r="L28" i="10" s="1"/>
  <c r="N125" i="2"/>
  <c r="L30" i="10" s="1"/>
  <c r="N129" i="2"/>
  <c r="L31" i="10" s="1"/>
  <c r="J136" i="2"/>
  <c r="G32" i="10" s="1"/>
  <c r="R136" i="2"/>
  <c r="Q32" i="10" s="1"/>
  <c r="N141" i="2"/>
  <c r="L34" i="10" s="1"/>
  <c r="P141" i="2"/>
  <c r="O34" i="10" s="1"/>
  <c r="K125" i="2"/>
  <c r="H30" i="10" s="1"/>
  <c r="K129" i="2"/>
  <c r="H31" i="10" s="1"/>
  <c r="O136" i="2"/>
  <c r="M32" i="10" s="1"/>
  <c r="E11" i="2"/>
  <c r="T40" i="10"/>
  <c r="G114" i="2"/>
  <c r="C28" i="10" s="1"/>
  <c r="O114" i="2"/>
  <c r="M28" i="10" s="1"/>
  <c r="S123" i="2"/>
  <c r="S133" i="2"/>
  <c r="S139" i="2"/>
  <c r="S132" i="2"/>
  <c r="S134" i="2"/>
  <c r="S140" i="2"/>
  <c r="S117" i="2"/>
  <c r="S121" i="2"/>
  <c r="S128" i="2"/>
  <c r="S131" i="2"/>
  <c r="H114" i="2"/>
  <c r="D28" i="10" s="1"/>
  <c r="P125" i="2"/>
  <c r="O30" i="10" s="1"/>
  <c r="H129" i="2"/>
  <c r="D31" i="10" s="1"/>
  <c r="P129" i="2"/>
  <c r="O31" i="10" s="1"/>
  <c r="L136" i="2"/>
  <c r="I32" i="10" s="1"/>
  <c r="P114" i="2"/>
  <c r="O28" i="10" s="1"/>
  <c r="S106" i="2"/>
  <c r="S108" i="2"/>
  <c r="S110" i="2"/>
  <c r="S112" i="2"/>
  <c r="S115" i="2"/>
  <c r="S116" i="2" s="1"/>
  <c r="S118" i="2"/>
  <c r="S120" i="2"/>
  <c r="S122" i="2"/>
  <c r="S124" i="2"/>
  <c r="S127" i="2"/>
  <c r="S130" i="2"/>
  <c r="T106" i="2"/>
  <c r="T108" i="2"/>
  <c r="T110" i="2"/>
  <c r="T112" i="2"/>
  <c r="T115" i="2"/>
  <c r="T116" i="2" s="1"/>
  <c r="T120" i="2"/>
  <c r="T122" i="2"/>
  <c r="T124" i="2"/>
  <c r="T127" i="2"/>
  <c r="T132" i="2"/>
  <c r="T33" i="10"/>
  <c r="T140" i="2"/>
  <c r="U106" i="2"/>
  <c r="U108" i="2"/>
  <c r="U110" i="2"/>
  <c r="U112" i="2"/>
  <c r="U118" i="2"/>
  <c r="U122" i="2"/>
  <c r="U124" i="2"/>
  <c r="U132" i="2"/>
  <c r="U134" i="2"/>
  <c r="U140" i="2"/>
  <c r="T107" i="2"/>
  <c r="T109" i="2"/>
  <c r="T111" i="2"/>
  <c r="T117" i="2"/>
  <c r="T119" i="2"/>
  <c r="T121" i="2"/>
  <c r="T123" i="2"/>
  <c r="T139" i="2"/>
  <c r="U107" i="2"/>
  <c r="U109" i="2"/>
  <c r="U111" i="2"/>
  <c r="U117" i="2"/>
  <c r="U123" i="2"/>
  <c r="U131" i="2"/>
  <c r="U133" i="2"/>
  <c r="F69" i="20"/>
  <c r="L27" i="10"/>
  <c r="S107" i="2"/>
  <c r="S109" i="2"/>
  <c r="S111" i="2"/>
  <c r="S113" i="2"/>
  <c r="U113" i="2"/>
  <c r="T128" i="2"/>
  <c r="T113" i="2"/>
  <c r="T118" i="2"/>
  <c r="S119" i="2"/>
  <c r="U121" i="2"/>
  <c r="T134" i="2"/>
  <c r="S135" i="2"/>
  <c r="U120" i="2"/>
  <c r="U127" i="2"/>
  <c r="T131" i="2"/>
  <c r="T133" i="2"/>
  <c r="T135" i="2"/>
  <c r="U29" i="10"/>
  <c r="U119" i="2"/>
  <c r="U128" i="2"/>
  <c r="U135" i="2"/>
  <c r="U103" i="2"/>
  <c r="U104" i="2" s="1"/>
  <c r="K27" i="10"/>
  <c r="H27" i="10"/>
  <c r="D27" i="10"/>
  <c r="O27" i="10"/>
  <c r="M27" i="10"/>
  <c r="E27" i="10"/>
  <c r="C27" i="10"/>
  <c r="G27" i="10"/>
  <c r="Q27" i="10"/>
  <c r="S33" i="10"/>
  <c r="U33" i="10"/>
  <c r="S105" i="2"/>
  <c r="U115" i="2"/>
  <c r="U116" i="2" s="1"/>
  <c r="G125" i="2"/>
  <c r="C30" i="10" s="1"/>
  <c r="T130" i="2"/>
  <c r="S137" i="2"/>
  <c r="S138" i="2" s="1"/>
  <c r="U139" i="2"/>
  <c r="G141" i="2"/>
  <c r="C34" i="10" s="1"/>
  <c r="G69" i="20"/>
  <c r="T105" i="2"/>
  <c r="G116" i="2"/>
  <c r="C29" i="10" s="1"/>
  <c r="S29" i="10" s="1"/>
  <c r="H125" i="2"/>
  <c r="D30" i="10" s="1"/>
  <c r="U130" i="2"/>
  <c r="T137" i="2"/>
  <c r="T138" i="2" s="1"/>
  <c r="H141" i="2"/>
  <c r="D34" i="10" s="1"/>
  <c r="S103" i="2"/>
  <c r="S104" i="2" s="1"/>
  <c r="L104" i="2"/>
  <c r="U105" i="2"/>
  <c r="H116" i="2"/>
  <c r="D29" i="10" s="1"/>
  <c r="T29" i="10" s="1"/>
  <c r="I125" i="2"/>
  <c r="E30" i="10" s="1"/>
  <c r="U137" i="2"/>
  <c r="U138" i="2" s="1"/>
  <c r="T103" i="2"/>
  <c r="T104" i="2" s="1"/>
  <c r="S126" i="2"/>
  <c r="F67" i="20"/>
  <c r="T126" i="2"/>
  <c r="U126" i="2"/>
  <c r="G136" i="2"/>
  <c r="C32" i="10" s="1"/>
  <c r="F68" i="20"/>
  <c r="G68" i="20"/>
  <c r="M21" i="10"/>
  <c r="M22" i="10" s="1"/>
  <c r="P21" i="10"/>
  <c r="P22" i="10" s="1"/>
  <c r="H21" i="10"/>
  <c r="H22" i="10" s="1"/>
  <c r="I21" i="10"/>
  <c r="I22" i="10" s="1"/>
  <c r="B27" i="30" l="1"/>
  <c r="I27" i="30" s="1"/>
  <c r="P27" i="30" s="1"/>
  <c r="E48" i="30"/>
  <c r="E52" i="30" s="1"/>
  <c r="E58" i="30" s="1"/>
  <c r="E62" i="30" s="1"/>
  <c r="E68" i="30" s="1"/>
  <c r="D28" i="2"/>
  <c r="C17" i="11" s="1"/>
  <c r="U11" i="10"/>
  <c r="U12" i="10" s="1"/>
  <c r="C26" i="30"/>
  <c r="U40" i="10"/>
  <c r="S27" i="10"/>
  <c r="T27" i="10"/>
  <c r="E26" i="30"/>
  <c r="D29" i="30"/>
  <c r="M52" i="30"/>
  <c r="M58" i="30" s="1"/>
  <c r="M49" i="30"/>
  <c r="L49" i="30"/>
  <c r="L58" i="30"/>
  <c r="L62" i="30" s="1"/>
  <c r="L68" i="30" s="1"/>
  <c r="K49" i="30"/>
  <c r="K58" i="30"/>
  <c r="K62" i="30" s="1"/>
  <c r="K68" i="30" s="1"/>
  <c r="C49" i="30"/>
  <c r="C62" i="30"/>
  <c r="C68" i="30" s="1"/>
  <c r="J58" i="30"/>
  <c r="J62" i="30" s="1"/>
  <c r="J68" i="30" s="1"/>
  <c r="J49" i="30"/>
  <c r="F65" i="2"/>
  <c r="F29" i="37" s="1"/>
  <c r="C29" i="37"/>
  <c r="L29" i="37" s="1"/>
  <c r="G67" i="20"/>
  <c r="D21" i="10"/>
  <c r="D22" i="10" s="1"/>
  <c r="F12" i="2"/>
  <c r="T11" i="10"/>
  <c r="T12" i="10" s="1"/>
  <c r="Q39" i="10"/>
  <c r="Q41" i="10" s="1"/>
  <c r="Q42" i="10" s="1"/>
  <c r="H39" i="10"/>
  <c r="H41" i="10" s="1"/>
  <c r="H42" i="10" s="1"/>
  <c r="L39" i="10"/>
  <c r="L41" i="10" s="1"/>
  <c r="L42" i="10" s="1"/>
  <c r="P39" i="10"/>
  <c r="P41" i="10" s="1"/>
  <c r="P42" i="10" s="1"/>
  <c r="E39" i="10"/>
  <c r="E41" i="10" s="1"/>
  <c r="E42" i="10" s="1"/>
  <c r="M39" i="10"/>
  <c r="M41" i="10" s="1"/>
  <c r="M42" i="10" s="1"/>
  <c r="K28" i="2"/>
  <c r="I17" i="11" s="1"/>
  <c r="X26" i="2"/>
  <c r="D39" i="10"/>
  <c r="J28" i="2"/>
  <c r="H17" i="11" s="1"/>
  <c r="G65" i="2"/>
  <c r="G29" i="37" s="1"/>
  <c r="J65" i="2"/>
  <c r="J29" i="37" s="1"/>
  <c r="L28" i="2"/>
  <c r="K17" i="11" s="1"/>
  <c r="E27" i="2"/>
  <c r="G39" i="10"/>
  <c r="G41" i="10" s="1"/>
  <c r="G42" i="10" s="1"/>
  <c r="K39" i="10"/>
  <c r="K41" i="10" s="1"/>
  <c r="K42" i="10" s="1"/>
  <c r="B17" i="11"/>
  <c r="O40" i="10"/>
  <c r="C47" i="10" s="1"/>
  <c r="O11" i="10"/>
  <c r="O12" i="10" s="1"/>
  <c r="D12" i="2"/>
  <c r="H65" i="2"/>
  <c r="H29" i="37" s="1"/>
  <c r="X28" i="2"/>
  <c r="U34" i="10"/>
  <c r="T32" i="10"/>
  <c r="S31" i="10"/>
  <c r="U31" i="10"/>
  <c r="U30" i="10"/>
  <c r="P35" i="10"/>
  <c r="P36" i="10" s="1"/>
  <c r="U28" i="10"/>
  <c r="O16" i="11"/>
  <c r="S16" i="11" s="1"/>
  <c r="W27" i="2"/>
  <c r="I27" i="2"/>
  <c r="K65" i="2"/>
  <c r="K29" i="37" s="1"/>
  <c r="D65" i="2"/>
  <c r="D29" i="37" s="1"/>
  <c r="L65" i="2"/>
  <c r="M29" i="37" s="1"/>
  <c r="C66" i="2"/>
  <c r="H28" i="2"/>
  <c r="G17" i="11" s="1"/>
  <c r="G28" i="2"/>
  <c r="E17" i="11" s="1"/>
  <c r="S28" i="2"/>
  <c r="Q17" i="11" s="1"/>
  <c r="R28" i="2"/>
  <c r="P17" i="11" s="1"/>
  <c r="N28" i="2"/>
  <c r="L17" i="11" s="1"/>
  <c r="I65" i="2"/>
  <c r="I29" i="37" s="1"/>
  <c r="E65" i="2"/>
  <c r="E29" i="37" s="1"/>
  <c r="M142" i="2"/>
  <c r="M143" i="2" s="1"/>
  <c r="K35" i="10"/>
  <c r="K36" i="10" s="1"/>
  <c r="Q142" i="2"/>
  <c r="Q143" i="2" s="1"/>
  <c r="Y27" i="2"/>
  <c r="G35" i="10"/>
  <c r="G36" i="10" s="1"/>
  <c r="T34" i="10"/>
  <c r="O27" i="11"/>
  <c r="S27" i="11" s="1"/>
  <c r="W27" i="11" s="1"/>
  <c r="O11" i="11"/>
  <c r="O12" i="11" s="1"/>
  <c r="S10" i="11"/>
  <c r="W10" i="11" s="1"/>
  <c r="C34" i="11"/>
  <c r="S30" i="10"/>
  <c r="K142" i="2"/>
  <c r="K143" i="2" s="1"/>
  <c r="S34" i="10"/>
  <c r="T27" i="2"/>
  <c r="U27" i="2" s="1"/>
  <c r="T58" i="30"/>
  <c r="T62" i="30" s="1"/>
  <c r="T68" i="30" s="1"/>
  <c r="T16" i="11"/>
  <c r="M27" i="2"/>
  <c r="V27" i="2"/>
  <c r="Q28" i="2"/>
  <c r="F184" i="2"/>
  <c r="F185" i="2" s="1"/>
  <c r="F186" i="2" s="1"/>
  <c r="O20" i="10"/>
  <c r="E185" i="2"/>
  <c r="E186" i="2" s="1"/>
  <c r="C20" i="10"/>
  <c r="C67" i="2"/>
  <c r="C31" i="37" s="1"/>
  <c r="L31" i="37" s="1"/>
  <c r="K29" i="2"/>
  <c r="S29" i="2"/>
  <c r="H29" i="2"/>
  <c r="B18" i="11"/>
  <c r="X29" i="2"/>
  <c r="J29" i="2"/>
  <c r="R29" i="2"/>
  <c r="G29" i="2"/>
  <c r="P29" i="2"/>
  <c r="O18" i="11" s="1"/>
  <c r="F29" i="2"/>
  <c r="O29" i="2"/>
  <c r="M18" i="11" s="1"/>
  <c r="D29" i="2"/>
  <c r="N29" i="2"/>
  <c r="L29" i="2"/>
  <c r="E21" i="10"/>
  <c r="E22" i="10" s="1"/>
  <c r="S11" i="10"/>
  <c r="S12" i="10" s="1"/>
  <c r="W9" i="10"/>
  <c r="S58" i="30"/>
  <c r="S62" i="30" s="1"/>
  <c r="S68" i="30" s="1"/>
  <c r="F58" i="30"/>
  <c r="Q58" i="30"/>
  <c r="Q62" i="30" s="1"/>
  <c r="Q68" i="30" s="1"/>
  <c r="W9" i="11"/>
  <c r="R58" i="30"/>
  <c r="R62" i="30" s="1"/>
  <c r="R68" i="30" s="1"/>
  <c r="N142" i="2"/>
  <c r="N143" i="2" s="1"/>
  <c r="H35" i="10"/>
  <c r="H36" i="10" s="1"/>
  <c r="T31" i="10"/>
  <c r="L35" i="10"/>
  <c r="L36" i="10" s="1"/>
  <c r="R142" i="2"/>
  <c r="R143" i="2" s="1"/>
  <c r="S32" i="10"/>
  <c r="T30" i="10"/>
  <c r="Q35" i="10"/>
  <c r="Q36" i="10" s="1"/>
  <c r="T28" i="10"/>
  <c r="J142" i="2"/>
  <c r="J143" i="2" s="1"/>
  <c r="U32" i="10"/>
  <c r="U141" i="2"/>
  <c r="S141" i="2"/>
  <c r="V26" i="2"/>
  <c r="E12" i="2"/>
  <c r="S129" i="2"/>
  <c r="O142" i="2"/>
  <c r="O143" i="2" s="1"/>
  <c r="U129" i="2"/>
  <c r="O35" i="10"/>
  <c r="O36" i="10" s="1"/>
  <c r="M35" i="10"/>
  <c r="M36" i="10" s="1"/>
  <c r="S28" i="10"/>
  <c r="S125" i="2"/>
  <c r="S136" i="2"/>
  <c r="T141" i="2"/>
  <c r="U125" i="2"/>
  <c r="T114" i="2"/>
  <c r="T125" i="2"/>
  <c r="P142" i="2"/>
  <c r="P143" i="2" s="1"/>
  <c r="S114" i="2"/>
  <c r="U136" i="2"/>
  <c r="T129" i="2"/>
  <c r="T136" i="2"/>
  <c r="U114" i="2"/>
  <c r="C35" i="10"/>
  <c r="C36" i="10" s="1"/>
  <c r="G142" i="2"/>
  <c r="G143" i="2" s="1"/>
  <c r="I27" i="10"/>
  <c r="I39" i="10" s="1"/>
  <c r="L142" i="2"/>
  <c r="L143" i="2" s="1"/>
  <c r="I142" i="2"/>
  <c r="I143" i="2" s="1"/>
  <c r="E35" i="10"/>
  <c r="E36" i="10" s="1"/>
  <c r="H142" i="2"/>
  <c r="H143" i="2" s="1"/>
  <c r="D35" i="10"/>
  <c r="D36" i="10" s="1"/>
  <c r="U16" i="11"/>
  <c r="B50" i="30" l="1"/>
  <c r="I50" i="30" s="1"/>
  <c r="P50" i="30" s="1"/>
  <c r="C31" i="2"/>
  <c r="E49" i="30"/>
  <c r="D48" i="30"/>
  <c r="D52" i="30" s="1"/>
  <c r="D58" i="30" s="1"/>
  <c r="D62" i="30" s="1"/>
  <c r="D68" i="30" s="1"/>
  <c r="C32" i="2"/>
  <c r="B88" i="30" s="1"/>
  <c r="B20" i="11"/>
  <c r="S11" i="11"/>
  <c r="S12" i="11" s="1"/>
  <c r="E28" i="2"/>
  <c r="E29" i="2" s="1"/>
  <c r="U27" i="10"/>
  <c r="U35" i="10" s="1"/>
  <c r="U36" i="10" s="1"/>
  <c r="D26" i="30"/>
  <c r="I66" i="2"/>
  <c r="I30" i="37" s="1"/>
  <c r="C30" i="37"/>
  <c r="L30" i="37" s="1"/>
  <c r="O29" i="37"/>
  <c r="S40" i="10"/>
  <c r="W40" i="10" s="1"/>
  <c r="E66" i="2"/>
  <c r="E30" i="37" s="1"/>
  <c r="S17" i="11"/>
  <c r="Z26" i="2"/>
  <c r="G10" i="37" s="1"/>
  <c r="Q21" i="37" s="1"/>
  <c r="Q27" i="37" s="1"/>
  <c r="C39" i="10"/>
  <c r="C41" i="10" s="1"/>
  <c r="C42" i="10" s="1"/>
  <c r="O21" i="10"/>
  <c r="O22" i="10" s="1"/>
  <c r="O39" i="10"/>
  <c r="O41" i="10" s="1"/>
  <c r="O42" i="10" s="1"/>
  <c r="M28" i="2"/>
  <c r="M29" i="2" s="1"/>
  <c r="G66" i="2"/>
  <c r="G30" i="37" s="1"/>
  <c r="K66" i="2"/>
  <c r="K30" i="37" s="1"/>
  <c r="Y28" i="2"/>
  <c r="Y29" i="2" s="1"/>
  <c r="F66" i="2"/>
  <c r="F30" i="37" s="1"/>
  <c r="H66" i="2"/>
  <c r="H30" i="37" s="1"/>
  <c r="J66" i="2"/>
  <c r="J30" i="37" s="1"/>
  <c r="D66" i="2"/>
  <c r="D30" i="37" s="1"/>
  <c r="L66" i="2"/>
  <c r="M30" i="37" s="1"/>
  <c r="Z27" i="2"/>
  <c r="T28" i="2"/>
  <c r="U28" i="2" s="1"/>
  <c r="M65" i="2"/>
  <c r="T17" i="11"/>
  <c r="U17" i="11"/>
  <c r="V28" i="2"/>
  <c r="W28" i="2"/>
  <c r="I28" i="2"/>
  <c r="I29" i="2" s="1"/>
  <c r="T59" i="30"/>
  <c r="T72" i="30"/>
  <c r="T85" i="30" s="1"/>
  <c r="T86" i="30" s="1"/>
  <c r="T69" i="30"/>
  <c r="D18" i="11"/>
  <c r="V29" i="2"/>
  <c r="Q18" i="11"/>
  <c r="I18" i="11"/>
  <c r="Q29" i="2"/>
  <c r="E18" i="11"/>
  <c r="W29" i="2"/>
  <c r="B60" i="30"/>
  <c r="I60" i="30" s="1"/>
  <c r="P60" i="30" s="1"/>
  <c r="N30" i="2"/>
  <c r="L19" i="11" s="1"/>
  <c r="C68" i="2"/>
  <c r="C32" i="37" s="1"/>
  <c r="L32" i="37" s="1"/>
  <c r="K30" i="2"/>
  <c r="I19" i="11" s="1"/>
  <c r="L30" i="2"/>
  <c r="K19" i="11" s="1"/>
  <c r="X30" i="2"/>
  <c r="J30" i="2"/>
  <c r="H19" i="11" s="1"/>
  <c r="S30" i="2"/>
  <c r="Q19" i="11" s="1"/>
  <c r="H30" i="2"/>
  <c r="G19" i="11" s="1"/>
  <c r="B19" i="11"/>
  <c r="R30" i="2"/>
  <c r="P19" i="11" s="1"/>
  <c r="G30" i="2"/>
  <c r="P30" i="2"/>
  <c r="O19" i="11" s="1"/>
  <c r="F30" i="2"/>
  <c r="O30" i="2"/>
  <c r="M19" i="11" s="1"/>
  <c r="D30" i="2"/>
  <c r="P18" i="11"/>
  <c r="J67" i="2"/>
  <c r="J31" i="37" s="1"/>
  <c r="H67" i="2"/>
  <c r="H31" i="37" s="1"/>
  <c r="G67" i="2"/>
  <c r="G31" i="37" s="1"/>
  <c r="F67" i="2"/>
  <c r="F31" i="37" s="1"/>
  <c r="L67" i="2"/>
  <c r="M31" i="37" s="1"/>
  <c r="D67" i="2"/>
  <c r="D31" i="37" s="1"/>
  <c r="K67" i="2"/>
  <c r="K31" i="37" s="1"/>
  <c r="I67" i="2"/>
  <c r="I31" i="37" s="1"/>
  <c r="E67" i="2"/>
  <c r="E31" i="37" s="1"/>
  <c r="K18" i="11"/>
  <c r="H18" i="11"/>
  <c r="C18" i="11"/>
  <c r="T29" i="2"/>
  <c r="L18" i="11"/>
  <c r="S20" i="10"/>
  <c r="S21" i="10" s="1"/>
  <c r="S22" i="10" s="1"/>
  <c r="C21" i="10"/>
  <c r="C22" i="10" s="1"/>
  <c r="G18" i="11"/>
  <c r="L59" i="30"/>
  <c r="L72" i="30"/>
  <c r="S59" i="30"/>
  <c r="S72" i="30"/>
  <c r="R59" i="30"/>
  <c r="R72" i="30"/>
  <c r="C59" i="30"/>
  <c r="C72" i="30"/>
  <c r="K59" i="30"/>
  <c r="K72" i="30"/>
  <c r="E72" i="30"/>
  <c r="E59" i="30"/>
  <c r="Q59" i="30"/>
  <c r="Q72" i="30"/>
  <c r="F62" i="30"/>
  <c r="F68" i="30" s="1"/>
  <c r="F59" i="30"/>
  <c r="J59" i="30"/>
  <c r="J72" i="30"/>
  <c r="T35" i="10"/>
  <c r="T36" i="10" s="1"/>
  <c r="S142" i="2"/>
  <c r="S143" i="2" s="1"/>
  <c r="M59" i="30"/>
  <c r="M62" i="30"/>
  <c r="M68" i="30" s="1"/>
  <c r="S35" i="10"/>
  <c r="S36" i="10" s="1"/>
  <c r="T142" i="2"/>
  <c r="T143" i="2" s="1"/>
  <c r="U142" i="2"/>
  <c r="U143" i="2" s="1"/>
  <c r="I35" i="10"/>
  <c r="I36" i="10" s="1"/>
  <c r="D46" i="10"/>
  <c r="D48" i="10" s="1"/>
  <c r="D49" i="10" s="1"/>
  <c r="D41" i="10"/>
  <c r="D42" i="10" s="1"/>
  <c r="T39" i="10"/>
  <c r="T41" i="10" s="1"/>
  <c r="T42" i="10" s="1"/>
  <c r="D49" i="30" l="1"/>
  <c r="Q29" i="37"/>
  <c r="O31" i="37"/>
  <c r="O30" i="37"/>
  <c r="AA27" i="2"/>
  <c r="M66" i="2"/>
  <c r="Y30" i="2"/>
  <c r="C46" i="10"/>
  <c r="C48" i="10" s="1"/>
  <c r="C49" i="10" s="1"/>
  <c r="S39" i="10"/>
  <c r="W39" i="10" s="1"/>
  <c r="M30" i="2"/>
  <c r="Z28" i="2"/>
  <c r="U29" i="2"/>
  <c r="M67" i="2"/>
  <c r="C19" i="11"/>
  <c r="S19" i="11" s="1"/>
  <c r="T30" i="2"/>
  <c r="D19" i="11"/>
  <c r="T19" i="11" s="1"/>
  <c r="V30" i="2"/>
  <c r="E30" i="2"/>
  <c r="U18" i="11"/>
  <c r="E19" i="11"/>
  <c r="U19" i="11" s="1"/>
  <c r="W30" i="2"/>
  <c r="T18" i="11"/>
  <c r="Z29" i="2"/>
  <c r="B70" i="30"/>
  <c r="I70" i="30" s="1"/>
  <c r="P70" i="30" s="1"/>
  <c r="C69" i="2"/>
  <c r="C33" i="37" s="1"/>
  <c r="L33" i="37" s="1"/>
  <c r="P31" i="2"/>
  <c r="O20" i="11" s="1"/>
  <c r="O21" i="11" s="1"/>
  <c r="F31" i="2"/>
  <c r="N31" i="2"/>
  <c r="O31" i="2"/>
  <c r="D31" i="2"/>
  <c r="L31" i="2"/>
  <c r="K31" i="2"/>
  <c r="I20" i="11" s="1"/>
  <c r="I21" i="11" s="1"/>
  <c r="X31" i="2"/>
  <c r="J31" i="2"/>
  <c r="S31" i="2"/>
  <c r="Q20" i="11" s="1"/>
  <c r="Q21" i="11" s="1"/>
  <c r="H31" i="2"/>
  <c r="R31" i="2"/>
  <c r="P20" i="11" s="1"/>
  <c r="P21" i="11" s="1"/>
  <c r="G31" i="2"/>
  <c r="Q30" i="2"/>
  <c r="S18" i="11"/>
  <c r="H68" i="2"/>
  <c r="H32" i="37" s="1"/>
  <c r="F68" i="2"/>
  <c r="F32" i="37" s="1"/>
  <c r="E68" i="2"/>
  <c r="E32" i="37" s="1"/>
  <c r="L68" i="2"/>
  <c r="M32" i="37" s="1"/>
  <c r="D68" i="2"/>
  <c r="D32" i="37" s="1"/>
  <c r="J68" i="2"/>
  <c r="J32" i="37" s="1"/>
  <c r="I68" i="2"/>
  <c r="I32" i="37" s="1"/>
  <c r="G68" i="2"/>
  <c r="G32" i="37" s="1"/>
  <c r="K68" i="2"/>
  <c r="K32" i="37" s="1"/>
  <c r="I30" i="2"/>
  <c r="Q85" i="30"/>
  <c r="Q86" i="30" s="1"/>
  <c r="Q69" i="30"/>
  <c r="R69" i="30"/>
  <c r="R85" i="30"/>
  <c r="R86" i="30" s="1"/>
  <c r="S69" i="30"/>
  <c r="S85" i="30"/>
  <c r="S86" i="30" s="1"/>
  <c r="E69" i="30"/>
  <c r="E85" i="30"/>
  <c r="E90" i="30" s="1"/>
  <c r="E103" i="30" s="1"/>
  <c r="E104" i="30" s="1"/>
  <c r="J69" i="30"/>
  <c r="J85" i="30"/>
  <c r="J86" i="30" s="1"/>
  <c r="K69" i="30"/>
  <c r="K85" i="30"/>
  <c r="K86" i="30" s="1"/>
  <c r="D59" i="30"/>
  <c r="D72" i="30"/>
  <c r="C69" i="30"/>
  <c r="C85" i="30"/>
  <c r="C90" i="30" s="1"/>
  <c r="C103" i="30" s="1"/>
  <c r="C104" i="30" s="1"/>
  <c r="L85" i="30"/>
  <c r="L86" i="30" s="1"/>
  <c r="L69" i="30"/>
  <c r="F69" i="30"/>
  <c r="F72" i="30"/>
  <c r="F85" i="30" s="1"/>
  <c r="F90" i="30" s="1"/>
  <c r="F103" i="30" s="1"/>
  <c r="F104" i="30" s="1"/>
  <c r="M69" i="30"/>
  <c r="M72" i="30"/>
  <c r="M85" i="30" s="1"/>
  <c r="M86" i="30" s="1"/>
  <c r="I41" i="10"/>
  <c r="I42" i="10" s="1"/>
  <c r="U39" i="10"/>
  <c r="U41" i="10" s="1"/>
  <c r="U42" i="10" s="1"/>
  <c r="E46" i="10"/>
  <c r="E48" i="10" s="1"/>
  <c r="E49" i="10" s="1"/>
  <c r="O32" i="37" l="1"/>
  <c r="Q30" i="37"/>
  <c r="Q31" i="37" s="1"/>
  <c r="AA28" i="2"/>
  <c r="AA29" i="2" s="1"/>
  <c r="M31" i="2"/>
  <c r="S41" i="10"/>
  <c r="S42" i="10" s="1"/>
  <c r="U30" i="2"/>
  <c r="I31" i="2"/>
  <c r="Q31" i="2"/>
  <c r="P26" i="11"/>
  <c r="P28" i="11" s="1"/>
  <c r="P29" i="11" s="1"/>
  <c r="P22" i="11"/>
  <c r="Q26" i="11"/>
  <c r="Q28" i="11" s="1"/>
  <c r="Q29" i="11" s="1"/>
  <c r="Q22" i="11"/>
  <c r="O26" i="11"/>
  <c r="O28" i="11" s="1"/>
  <c r="O29" i="11" s="1"/>
  <c r="O22" i="11"/>
  <c r="I22" i="11"/>
  <c r="I26" i="11"/>
  <c r="I28" i="11" s="1"/>
  <c r="I29" i="11" s="1"/>
  <c r="G20" i="11"/>
  <c r="G21" i="11" s="1"/>
  <c r="M20" i="11"/>
  <c r="M21" i="11" s="1"/>
  <c r="L20" i="11"/>
  <c r="L21" i="11" s="1"/>
  <c r="E31" i="2"/>
  <c r="Z30" i="2"/>
  <c r="H20" i="11"/>
  <c r="H21" i="11" s="1"/>
  <c r="D20" i="11"/>
  <c r="V31" i="2"/>
  <c r="M68" i="2"/>
  <c r="F69" i="2"/>
  <c r="F33" i="37" s="1"/>
  <c r="L69" i="2"/>
  <c r="M33" i="37" s="1"/>
  <c r="D69" i="2"/>
  <c r="D33" i="37" s="1"/>
  <c r="K69" i="2"/>
  <c r="K33" i="37" s="1"/>
  <c r="J69" i="2"/>
  <c r="J33" i="37" s="1"/>
  <c r="H69" i="2"/>
  <c r="H33" i="37" s="1"/>
  <c r="G69" i="2"/>
  <c r="G33" i="37" s="1"/>
  <c r="I69" i="2"/>
  <c r="I33" i="37" s="1"/>
  <c r="E69" i="2"/>
  <c r="E33" i="37" s="1"/>
  <c r="S32" i="2"/>
  <c r="H32" i="2"/>
  <c r="P32" i="2"/>
  <c r="F32" i="2"/>
  <c r="R32" i="2"/>
  <c r="G32" i="2"/>
  <c r="O32" i="2"/>
  <c r="D32" i="2"/>
  <c r="N32" i="2"/>
  <c r="C70" i="2"/>
  <c r="C34" i="37" s="1"/>
  <c r="L34" i="37" s="1"/>
  <c r="L32" i="2"/>
  <c r="C33" i="2"/>
  <c r="K32" i="2"/>
  <c r="X32" i="2"/>
  <c r="J32" i="2"/>
  <c r="E20" i="11"/>
  <c r="W31" i="2"/>
  <c r="K20" i="11"/>
  <c r="K21" i="11" s="1"/>
  <c r="Y31" i="2"/>
  <c r="C20" i="11"/>
  <c r="T31" i="2"/>
  <c r="C86" i="30"/>
  <c r="E86" i="30"/>
  <c r="D69" i="30"/>
  <c r="D85" i="30"/>
  <c r="D90" i="30" s="1"/>
  <c r="D103" i="30" s="1"/>
  <c r="D104" i="30" s="1"/>
  <c r="F86" i="30"/>
  <c r="O33" i="37" l="1"/>
  <c r="Q32" i="37"/>
  <c r="AA30" i="2"/>
  <c r="M32" i="2"/>
  <c r="I32" i="2"/>
  <c r="Q32" i="2"/>
  <c r="T20" i="11"/>
  <c r="C71" i="2"/>
  <c r="C35" i="37" s="1"/>
  <c r="L35" i="37" s="1"/>
  <c r="C34" i="2"/>
  <c r="K33" i="2"/>
  <c r="S33" i="2"/>
  <c r="H33" i="2"/>
  <c r="X33" i="2"/>
  <c r="J33" i="2"/>
  <c r="R33" i="2"/>
  <c r="G33" i="2"/>
  <c r="F33" i="2"/>
  <c r="P33" i="2"/>
  <c r="O33" i="2"/>
  <c r="D33" i="2"/>
  <c r="N33" i="2"/>
  <c r="L33" i="2"/>
  <c r="K26" i="11"/>
  <c r="K28" i="11" s="1"/>
  <c r="K29" i="11" s="1"/>
  <c r="K22" i="11"/>
  <c r="L70" i="2"/>
  <c r="M34" i="37" s="1"/>
  <c r="D70" i="2"/>
  <c r="D34" i="37" s="1"/>
  <c r="J70" i="2"/>
  <c r="J34" i="37" s="1"/>
  <c r="I70" i="2"/>
  <c r="I34" i="37" s="1"/>
  <c r="H70" i="2"/>
  <c r="H34" i="37" s="1"/>
  <c r="F70" i="2"/>
  <c r="F34" i="37" s="1"/>
  <c r="E70" i="2"/>
  <c r="E34" i="37" s="1"/>
  <c r="K70" i="2"/>
  <c r="K34" i="37" s="1"/>
  <c r="G70" i="2"/>
  <c r="G34" i="37" s="1"/>
  <c r="Z31" i="2"/>
  <c r="E32" i="2"/>
  <c r="G22" i="11"/>
  <c r="G26" i="11"/>
  <c r="G28" i="11" s="1"/>
  <c r="G29" i="11" s="1"/>
  <c r="U20" i="11"/>
  <c r="E21" i="11"/>
  <c r="T32" i="2"/>
  <c r="U31" i="2"/>
  <c r="M69" i="2"/>
  <c r="L22" i="11"/>
  <c r="L26" i="11"/>
  <c r="L28" i="11" s="1"/>
  <c r="L29" i="11" s="1"/>
  <c r="W32" i="2"/>
  <c r="D21" i="11"/>
  <c r="V32" i="2"/>
  <c r="S20" i="11"/>
  <c r="C21" i="11"/>
  <c r="Y32" i="2"/>
  <c r="H26" i="11"/>
  <c r="H28" i="11" s="1"/>
  <c r="H29" i="11" s="1"/>
  <c r="H22" i="11"/>
  <c r="M26" i="11"/>
  <c r="M28" i="11" s="1"/>
  <c r="M29" i="11" s="1"/>
  <c r="M22" i="11"/>
  <c r="D86" i="30"/>
  <c r="O34" i="37" l="1"/>
  <c r="Q33" i="37"/>
  <c r="U32" i="2"/>
  <c r="AA31" i="2"/>
  <c r="M33" i="2"/>
  <c r="I33" i="2"/>
  <c r="Q33" i="2"/>
  <c r="Y33" i="2"/>
  <c r="E33" i="2"/>
  <c r="M70" i="2"/>
  <c r="S21" i="11"/>
  <c r="S22" i="11" s="1"/>
  <c r="C22" i="11"/>
  <c r="C26" i="11"/>
  <c r="Z32" i="2"/>
  <c r="V33" i="2"/>
  <c r="N34" i="2"/>
  <c r="C35" i="2"/>
  <c r="K34" i="2"/>
  <c r="L34" i="2"/>
  <c r="X34" i="2"/>
  <c r="J34" i="2"/>
  <c r="S34" i="2"/>
  <c r="H34" i="2"/>
  <c r="R34" i="2"/>
  <c r="G34" i="2"/>
  <c r="P34" i="2"/>
  <c r="F34" i="2"/>
  <c r="O34" i="2"/>
  <c r="D34" i="2"/>
  <c r="C72" i="2"/>
  <c r="C36" i="37" s="1"/>
  <c r="L36" i="37" s="1"/>
  <c r="W33" i="2"/>
  <c r="J71" i="2"/>
  <c r="J35" i="37" s="1"/>
  <c r="H71" i="2"/>
  <c r="H35" i="37" s="1"/>
  <c r="G71" i="2"/>
  <c r="G35" i="37" s="1"/>
  <c r="F71" i="2"/>
  <c r="F35" i="37" s="1"/>
  <c r="L71" i="2"/>
  <c r="M35" i="37" s="1"/>
  <c r="D71" i="2"/>
  <c r="D35" i="37" s="1"/>
  <c r="K71" i="2"/>
  <c r="K35" i="37" s="1"/>
  <c r="I71" i="2"/>
  <c r="I35" i="37" s="1"/>
  <c r="E71" i="2"/>
  <c r="E35" i="37" s="1"/>
  <c r="D26" i="11"/>
  <c r="D22" i="11"/>
  <c r="T21" i="11"/>
  <c r="T22" i="11" s="1"/>
  <c r="U21" i="11"/>
  <c r="U22" i="11" s="1"/>
  <c r="E26" i="11"/>
  <c r="E22" i="11"/>
  <c r="T33" i="2"/>
  <c r="O35" i="37" l="1"/>
  <c r="Q34" i="37"/>
  <c r="AA32" i="2"/>
  <c r="M34" i="2"/>
  <c r="I34" i="2"/>
  <c r="Y34" i="2"/>
  <c r="E34" i="2"/>
  <c r="Q34" i="2"/>
  <c r="W34" i="2"/>
  <c r="C73" i="2"/>
  <c r="C37" i="37" s="1"/>
  <c r="L37" i="37" s="1"/>
  <c r="P35" i="2"/>
  <c r="F35" i="2"/>
  <c r="N35" i="2"/>
  <c r="O35" i="2"/>
  <c r="D35" i="2"/>
  <c r="L35" i="2"/>
  <c r="C36" i="2"/>
  <c r="K35" i="2"/>
  <c r="X35" i="2"/>
  <c r="J35" i="2"/>
  <c r="S35" i="2"/>
  <c r="H35" i="2"/>
  <c r="R35" i="2"/>
  <c r="G35" i="2"/>
  <c r="Z33" i="2"/>
  <c r="M71" i="2"/>
  <c r="H72" i="2"/>
  <c r="H36" i="37" s="1"/>
  <c r="F72" i="2"/>
  <c r="F36" i="37" s="1"/>
  <c r="E72" i="2"/>
  <c r="E36" i="37" s="1"/>
  <c r="L72" i="2"/>
  <c r="M36" i="37" s="1"/>
  <c r="D72" i="2"/>
  <c r="D36" i="37" s="1"/>
  <c r="J72" i="2"/>
  <c r="J36" i="37" s="1"/>
  <c r="I72" i="2"/>
  <c r="I36" i="37" s="1"/>
  <c r="K72" i="2"/>
  <c r="K36" i="37" s="1"/>
  <c r="G72" i="2"/>
  <c r="G36" i="37" s="1"/>
  <c r="T34" i="2"/>
  <c r="U33" i="2"/>
  <c r="T26" i="11"/>
  <c r="T28" i="11" s="1"/>
  <c r="T29" i="11" s="1"/>
  <c r="D33" i="11"/>
  <c r="D35" i="11" s="1"/>
  <c r="D36" i="11" s="1"/>
  <c r="D28" i="11"/>
  <c r="D29" i="11" s="1"/>
  <c r="V34" i="2"/>
  <c r="C28" i="11"/>
  <c r="C29" i="11" s="1"/>
  <c r="C33" i="11"/>
  <c r="C35" i="11" s="1"/>
  <c r="C36" i="11" s="1"/>
  <c r="S26" i="11"/>
  <c r="E28" i="11"/>
  <c r="E29" i="11" s="1"/>
  <c r="E33" i="11"/>
  <c r="E35" i="11" s="1"/>
  <c r="E36" i="11" s="1"/>
  <c r="U26" i="11"/>
  <c r="U28" i="11" s="1"/>
  <c r="U29" i="11" s="1"/>
  <c r="O36" i="37" l="1"/>
  <c r="Q35" i="37"/>
  <c r="AA33" i="2"/>
  <c r="I35" i="2"/>
  <c r="Y35" i="2"/>
  <c r="W35" i="2"/>
  <c r="E35" i="2"/>
  <c r="Q35" i="2"/>
  <c r="U34" i="2"/>
  <c r="V35" i="2"/>
  <c r="W26" i="11"/>
  <c r="S28" i="11"/>
  <c r="S29" i="11" s="1"/>
  <c r="Z34" i="2"/>
  <c r="F73" i="2"/>
  <c r="F37" i="37" s="1"/>
  <c r="L73" i="2"/>
  <c r="M37" i="37" s="1"/>
  <c r="D73" i="2"/>
  <c r="D37" i="37" s="1"/>
  <c r="K73" i="2"/>
  <c r="K37" i="37" s="1"/>
  <c r="J73" i="2"/>
  <c r="J37" i="37" s="1"/>
  <c r="H73" i="2"/>
  <c r="H37" i="37" s="1"/>
  <c r="G73" i="2"/>
  <c r="G37" i="37" s="1"/>
  <c r="I73" i="2"/>
  <c r="I37" i="37" s="1"/>
  <c r="E73" i="2"/>
  <c r="E37" i="37" s="1"/>
  <c r="S36" i="2"/>
  <c r="H36" i="2"/>
  <c r="P36" i="2"/>
  <c r="F36" i="2"/>
  <c r="R36" i="2"/>
  <c r="G36" i="2"/>
  <c r="C74" i="2"/>
  <c r="C38" i="37" s="1"/>
  <c r="L38" i="37" s="1"/>
  <c r="O36" i="2"/>
  <c r="D36" i="2"/>
  <c r="N36" i="2"/>
  <c r="L36" i="2"/>
  <c r="C37" i="2"/>
  <c r="K36" i="2"/>
  <c r="X36" i="2"/>
  <c r="J36" i="2"/>
  <c r="M72" i="2"/>
  <c r="T35" i="2"/>
  <c r="M35" i="2"/>
  <c r="Q36" i="37" l="1"/>
  <c r="O37" i="37"/>
  <c r="AA34" i="2"/>
  <c r="Y36" i="2"/>
  <c r="I36" i="2"/>
  <c r="Z35" i="2"/>
  <c r="E36" i="2"/>
  <c r="Q36" i="2"/>
  <c r="W36" i="2"/>
  <c r="M36" i="2"/>
  <c r="C75" i="2"/>
  <c r="C39" i="37" s="1"/>
  <c r="L39" i="37" s="1"/>
  <c r="C38" i="2"/>
  <c r="K37" i="2"/>
  <c r="S37" i="2"/>
  <c r="H37" i="2"/>
  <c r="X37" i="2"/>
  <c r="J37" i="2"/>
  <c r="R37" i="2"/>
  <c r="G37" i="2"/>
  <c r="P37" i="2"/>
  <c r="F37" i="2"/>
  <c r="O37" i="2"/>
  <c r="D37" i="2"/>
  <c r="N37" i="2"/>
  <c r="L37" i="2"/>
  <c r="V36" i="2"/>
  <c r="U35" i="2"/>
  <c r="T36" i="2"/>
  <c r="M73" i="2"/>
  <c r="L74" i="2"/>
  <c r="M38" i="37" s="1"/>
  <c r="D74" i="2"/>
  <c r="D38" i="37" s="1"/>
  <c r="J74" i="2"/>
  <c r="J38" i="37" s="1"/>
  <c r="I74" i="2"/>
  <c r="I38" i="37" s="1"/>
  <c r="H74" i="2"/>
  <c r="H38" i="37" s="1"/>
  <c r="F74" i="2"/>
  <c r="F38" i="37" s="1"/>
  <c r="E74" i="2"/>
  <c r="E38" i="37" s="1"/>
  <c r="K74" i="2"/>
  <c r="K38" i="37" s="1"/>
  <c r="G74" i="2"/>
  <c r="G38" i="37" s="1"/>
  <c r="AA35" i="2" l="1"/>
  <c r="Q37" i="37"/>
  <c r="O38" i="37"/>
  <c r="Y37" i="2"/>
  <c r="I37" i="2"/>
  <c r="Q37" i="2"/>
  <c r="E37" i="2"/>
  <c r="V37" i="2"/>
  <c r="U36" i="2"/>
  <c r="M74" i="2"/>
  <c r="W37" i="2"/>
  <c r="Z36" i="2"/>
  <c r="N38" i="2"/>
  <c r="C39" i="2"/>
  <c r="K38" i="2"/>
  <c r="L38" i="2"/>
  <c r="X38" i="2"/>
  <c r="J38" i="2"/>
  <c r="S38" i="2"/>
  <c r="H38" i="2"/>
  <c r="R38" i="2"/>
  <c r="G38" i="2"/>
  <c r="C76" i="2"/>
  <c r="C40" i="37" s="1"/>
  <c r="L40" i="37" s="1"/>
  <c r="P38" i="2"/>
  <c r="F38" i="2"/>
  <c r="O38" i="2"/>
  <c r="D38" i="2"/>
  <c r="J75" i="2"/>
  <c r="J39" i="37" s="1"/>
  <c r="H75" i="2"/>
  <c r="H39" i="37" s="1"/>
  <c r="G75" i="2"/>
  <c r="G39" i="37" s="1"/>
  <c r="F75" i="2"/>
  <c r="F39" i="37" s="1"/>
  <c r="L75" i="2"/>
  <c r="M39" i="37" s="1"/>
  <c r="D75" i="2"/>
  <c r="D39" i="37" s="1"/>
  <c r="K75" i="2"/>
  <c r="K39" i="37" s="1"/>
  <c r="I75" i="2"/>
  <c r="I39" i="37" s="1"/>
  <c r="E75" i="2"/>
  <c r="E39" i="37" s="1"/>
  <c r="M37" i="2"/>
  <c r="T37" i="2"/>
  <c r="AA36" i="2" l="1"/>
  <c r="Q38" i="37"/>
  <c r="O39" i="37"/>
  <c r="Y38" i="2"/>
  <c r="I38" i="2"/>
  <c r="Z37" i="2"/>
  <c r="Q38" i="2"/>
  <c r="V38" i="2"/>
  <c r="M38" i="2"/>
  <c r="T38" i="2"/>
  <c r="W38" i="2"/>
  <c r="C77" i="2"/>
  <c r="C41" i="37" s="1"/>
  <c r="L41" i="37" s="1"/>
  <c r="P39" i="2"/>
  <c r="F39" i="2"/>
  <c r="N39" i="2"/>
  <c r="O39" i="2"/>
  <c r="D39" i="2"/>
  <c r="L39" i="2"/>
  <c r="L57" i="2" s="1"/>
  <c r="L58" i="2" s="1"/>
  <c r="C40" i="2"/>
  <c r="K39" i="2"/>
  <c r="X39" i="2"/>
  <c r="J39" i="2"/>
  <c r="S39" i="2"/>
  <c r="H39" i="2"/>
  <c r="H57" i="2" s="1"/>
  <c r="H58" i="2" s="1"/>
  <c r="R39" i="2"/>
  <c r="G39" i="2"/>
  <c r="U37" i="2"/>
  <c r="M75" i="2"/>
  <c r="H76" i="2"/>
  <c r="H40" i="37" s="1"/>
  <c r="F76" i="2"/>
  <c r="F40" i="37" s="1"/>
  <c r="E76" i="2"/>
  <c r="E40" i="37" s="1"/>
  <c r="L76" i="2"/>
  <c r="M40" i="37" s="1"/>
  <c r="D76" i="2"/>
  <c r="D40" i="37" s="1"/>
  <c r="J76" i="2"/>
  <c r="J40" i="37" s="1"/>
  <c r="I76" i="2"/>
  <c r="I40" i="37" s="1"/>
  <c r="K76" i="2"/>
  <c r="K40" i="37" s="1"/>
  <c r="G76" i="2"/>
  <c r="G40" i="37" s="1"/>
  <c r="E38" i="2"/>
  <c r="AA37" i="2" l="1"/>
  <c r="Q39" i="37"/>
  <c r="Y39" i="2"/>
  <c r="O40" i="37"/>
  <c r="Z38" i="2"/>
  <c r="Q39" i="2"/>
  <c r="U38" i="2"/>
  <c r="M39" i="2"/>
  <c r="W39" i="2"/>
  <c r="E39" i="2"/>
  <c r="V39" i="2"/>
  <c r="F77" i="2"/>
  <c r="F41" i="37" s="1"/>
  <c r="L77" i="2"/>
  <c r="M41" i="37" s="1"/>
  <c r="D77" i="2"/>
  <c r="D41" i="37" s="1"/>
  <c r="K77" i="2"/>
  <c r="K41" i="37" s="1"/>
  <c r="J77" i="2"/>
  <c r="J41" i="37" s="1"/>
  <c r="H77" i="2"/>
  <c r="H41" i="37" s="1"/>
  <c r="G77" i="2"/>
  <c r="G41" i="37" s="1"/>
  <c r="I77" i="2"/>
  <c r="I41" i="37" s="1"/>
  <c r="E77" i="2"/>
  <c r="E41" i="37" s="1"/>
  <c r="M76" i="2"/>
  <c r="C41" i="2"/>
  <c r="X40" i="2"/>
  <c r="R40" i="2"/>
  <c r="P40" i="2"/>
  <c r="H40" i="2"/>
  <c r="C78" i="2"/>
  <c r="C42" i="37" s="1"/>
  <c r="L42" i="37" s="1"/>
  <c r="S40" i="2"/>
  <c r="F40" i="2"/>
  <c r="G40" i="2"/>
  <c r="O40" i="2"/>
  <c r="D40" i="2"/>
  <c r="N40" i="2"/>
  <c r="L40" i="2"/>
  <c r="K40" i="2"/>
  <c r="J40" i="2"/>
  <c r="T39" i="2"/>
  <c r="D57" i="2"/>
  <c r="D58" i="2" s="1"/>
  <c r="I39" i="2"/>
  <c r="AA38" i="2" l="1"/>
  <c r="Q40" i="37"/>
  <c r="Y40" i="2"/>
  <c r="O41" i="37"/>
  <c r="Q40" i="2"/>
  <c r="Z39" i="2"/>
  <c r="M40" i="2"/>
  <c r="M77" i="2"/>
  <c r="L78" i="2"/>
  <c r="M42" i="37" s="1"/>
  <c r="D78" i="2"/>
  <c r="D42" i="37" s="1"/>
  <c r="J78" i="2"/>
  <c r="J42" i="37" s="1"/>
  <c r="I78" i="2"/>
  <c r="I42" i="37" s="1"/>
  <c r="H78" i="2"/>
  <c r="H42" i="37" s="1"/>
  <c r="F78" i="2"/>
  <c r="F42" i="37" s="1"/>
  <c r="E78" i="2"/>
  <c r="E42" i="37" s="1"/>
  <c r="K78" i="2"/>
  <c r="K42" i="37" s="1"/>
  <c r="G78" i="2"/>
  <c r="G42" i="37" s="1"/>
  <c r="U39" i="2"/>
  <c r="T40" i="2"/>
  <c r="E40" i="2"/>
  <c r="I40" i="2"/>
  <c r="W40" i="2"/>
  <c r="R41" i="2"/>
  <c r="G41" i="2"/>
  <c r="O41" i="2"/>
  <c r="D41" i="2"/>
  <c r="N41" i="2"/>
  <c r="L41" i="2"/>
  <c r="X41" i="2"/>
  <c r="J41" i="2"/>
  <c r="C79" i="2"/>
  <c r="C43" i="37" s="1"/>
  <c r="L43" i="37" s="1"/>
  <c r="S41" i="2"/>
  <c r="H41" i="2"/>
  <c r="K41" i="2"/>
  <c r="F41" i="2"/>
  <c r="C42" i="2"/>
  <c r="P41" i="2"/>
  <c r="V40" i="2"/>
  <c r="AA39" i="2" l="1"/>
  <c r="Q41" i="37"/>
  <c r="Y41" i="2"/>
  <c r="O42" i="37"/>
  <c r="Q41" i="2"/>
  <c r="M41" i="2"/>
  <c r="U40" i="2"/>
  <c r="J79" i="2"/>
  <c r="J43" i="37" s="1"/>
  <c r="H79" i="2"/>
  <c r="H43" i="37" s="1"/>
  <c r="G79" i="2"/>
  <c r="G43" i="37" s="1"/>
  <c r="F79" i="2"/>
  <c r="F43" i="37" s="1"/>
  <c r="L79" i="2"/>
  <c r="M43" i="37" s="1"/>
  <c r="D79" i="2"/>
  <c r="D43" i="37" s="1"/>
  <c r="K79" i="2"/>
  <c r="K43" i="37" s="1"/>
  <c r="I79" i="2"/>
  <c r="I43" i="37" s="1"/>
  <c r="E79" i="2"/>
  <c r="E43" i="37" s="1"/>
  <c r="X42" i="2"/>
  <c r="J42" i="2"/>
  <c r="R42" i="2"/>
  <c r="G42" i="2"/>
  <c r="P42" i="2"/>
  <c r="F42" i="2"/>
  <c r="O42" i="2"/>
  <c r="D42" i="2"/>
  <c r="L42" i="2"/>
  <c r="C43" i="2"/>
  <c r="K42" i="2"/>
  <c r="S42" i="2"/>
  <c r="C80" i="2"/>
  <c r="C44" i="37" s="1"/>
  <c r="L44" i="37" s="1"/>
  <c r="N42" i="2"/>
  <c r="H42" i="2"/>
  <c r="E41" i="2"/>
  <c r="V41" i="2"/>
  <c r="Z40" i="2"/>
  <c r="T57" i="2"/>
  <c r="T58" i="2" s="1"/>
  <c r="M78" i="2"/>
  <c r="W41" i="2"/>
  <c r="T41" i="2"/>
  <c r="I41" i="2"/>
  <c r="AA40" i="2" l="1"/>
  <c r="Y42" i="2"/>
  <c r="Q42" i="37"/>
  <c r="O43" i="37"/>
  <c r="M42" i="2"/>
  <c r="Q42" i="2"/>
  <c r="U41" i="2"/>
  <c r="T42" i="2"/>
  <c r="I42" i="2"/>
  <c r="L43" i="2"/>
  <c r="X43" i="2"/>
  <c r="J43" i="2"/>
  <c r="C81" i="2"/>
  <c r="C45" i="37" s="1"/>
  <c r="L45" i="37" s="1"/>
  <c r="S43" i="2"/>
  <c r="H43" i="2"/>
  <c r="R43" i="2"/>
  <c r="G43" i="2"/>
  <c r="O43" i="2"/>
  <c r="D43" i="2"/>
  <c r="N43" i="2"/>
  <c r="P43" i="2"/>
  <c r="F43" i="2"/>
  <c r="K43" i="2"/>
  <c r="C44" i="2"/>
  <c r="H80" i="2"/>
  <c r="H44" i="37" s="1"/>
  <c r="F80" i="2"/>
  <c r="F44" i="37" s="1"/>
  <c r="E80" i="2"/>
  <c r="E44" i="37" s="1"/>
  <c r="L80" i="2"/>
  <c r="M44" i="37" s="1"/>
  <c r="D80" i="2"/>
  <c r="D44" i="37" s="1"/>
  <c r="J80" i="2"/>
  <c r="J44" i="37" s="1"/>
  <c r="I80" i="2"/>
  <c r="I44" i="37" s="1"/>
  <c r="K80" i="2"/>
  <c r="K44" i="37" s="1"/>
  <c r="G80" i="2"/>
  <c r="G44" i="37" s="1"/>
  <c r="Z41" i="2"/>
  <c r="E42" i="2"/>
  <c r="V42" i="2"/>
  <c r="M79" i="2"/>
  <c r="W42" i="2"/>
  <c r="AA41" i="2" l="1"/>
  <c r="Y43" i="2"/>
  <c r="Q43" i="37"/>
  <c r="O44" i="37"/>
  <c r="M43" i="2"/>
  <c r="Q43" i="2"/>
  <c r="U42" i="2"/>
  <c r="I43" i="2"/>
  <c r="T43" i="2"/>
  <c r="E43" i="2"/>
  <c r="M80" i="2"/>
  <c r="Z42" i="2"/>
  <c r="F81" i="2"/>
  <c r="F45" i="37" s="1"/>
  <c r="L81" i="2"/>
  <c r="M45" i="37" s="1"/>
  <c r="D81" i="2"/>
  <c r="D45" i="37" s="1"/>
  <c r="K81" i="2"/>
  <c r="K45" i="37" s="1"/>
  <c r="J81" i="2"/>
  <c r="J45" i="37" s="1"/>
  <c r="H81" i="2"/>
  <c r="H45" i="37" s="1"/>
  <c r="G81" i="2"/>
  <c r="G45" i="37" s="1"/>
  <c r="E81" i="2"/>
  <c r="E45" i="37" s="1"/>
  <c r="I81" i="2"/>
  <c r="I45" i="37" s="1"/>
  <c r="W43" i="2"/>
  <c r="O44" i="2"/>
  <c r="D44" i="2"/>
  <c r="L44" i="2"/>
  <c r="C45" i="2"/>
  <c r="K44" i="2"/>
  <c r="X44" i="2"/>
  <c r="J44" i="2"/>
  <c r="R44" i="2"/>
  <c r="G44" i="2"/>
  <c r="P44" i="2"/>
  <c r="F44" i="2"/>
  <c r="S44" i="2"/>
  <c r="N44" i="2"/>
  <c r="H44" i="2"/>
  <c r="C82" i="2"/>
  <c r="C46" i="37" s="1"/>
  <c r="L46" i="37" s="1"/>
  <c r="V43" i="2"/>
  <c r="AA42" i="2" l="1"/>
  <c r="Y44" i="2"/>
  <c r="Z43" i="2"/>
  <c r="Q44" i="37"/>
  <c r="O45" i="37"/>
  <c r="M44" i="2"/>
  <c r="Q44" i="2"/>
  <c r="U43" i="2"/>
  <c r="V44" i="2"/>
  <c r="I44" i="2"/>
  <c r="E44" i="2"/>
  <c r="W44" i="2"/>
  <c r="M81" i="2"/>
  <c r="R45" i="2"/>
  <c r="G45" i="2"/>
  <c r="O45" i="2"/>
  <c r="D45" i="2"/>
  <c r="N45" i="2"/>
  <c r="L45" i="2"/>
  <c r="X45" i="2"/>
  <c r="J45" i="2"/>
  <c r="C83" i="2"/>
  <c r="C47" i="37" s="1"/>
  <c r="L47" i="37" s="1"/>
  <c r="S45" i="2"/>
  <c r="H45" i="2"/>
  <c r="C46" i="2"/>
  <c r="K45" i="2"/>
  <c r="P45" i="2"/>
  <c r="F45" i="2"/>
  <c r="T44" i="2"/>
  <c r="L82" i="2"/>
  <c r="M46" i="37" s="1"/>
  <c r="D82" i="2"/>
  <c r="D46" i="37" s="1"/>
  <c r="J82" i="2"/>
  <c r="J46" i="37" s="1"/>
  <c r="I82" i="2"/>
  <c r="I46" i="37" s="1"/>
  <c r="H82" i="2"/>
  <c r="H46" i="37" s="1"/>
  <c r="F82" i="2"/>
  <c r="F46" i="37" s="1"/>
  <c r="E82" i="2"/>
  <c r="E46" i="37" s="1"/>
  <c r="K82" i="2"/>
  <c r="K46" i="37" s="1"/>
  <c r="G82" i="2"/>
  <c r="G46" i="37" s="1"/>
  <c r="AA43" i="2" l="1"/>
  <c r="Y45" i="2"/>
  <c r="Q45" i="37"/>
  <c r="O46" i="37"/>
  <c r="M45" i="2"/>
  <c r="Q45" i="2"/>
  <c r="Z44" i="2"/>
  <c r="I45" i="2"/>
  <c r="V45" i="2"/>
  <c r="M82" i="2"/>
  <c r="U44" i="2"/>
  <c r="X46" i="2"/>
  <c r="J46" i="2"/>
  <c r="R46" i="2"/>
  <c r="G46" i="2"/>
  <c r="P46" i="2"/>
  <c r="F46" i="2"/>
  <c r="O46" i="2"/>
  <c r="D46" i="2"/>
  <c r="L46" i="2"/>
  <c r="C47" i="2"/>
  <c r="K46" i="2"/>
  <c r="C84" i="2"/>
  <c r="C48" i="37" s="1"/>
  <c r="L48" i="37" s="1"/>
  <c r="S46" i="2"/>
  <c r="N46" i="2"/>
  <c r="H46" i="2"/>
  <c r="T45" i="2"/>
  <c r="E45" i="2"/>
  <c r="W45" i="2"/>
  <c r="J83" i="2"/>
  <c r="J47" i="37" s="1"/>
  <c r="H83" i="2"/>
  <c r="H47" i="37" s="1"/>
  <c r="G83" i="2"/>
  <c r="G47" i="37" s="1"/>
  <c r="F83" i="2"/>
  <c r="F47" i="37" s="1"/>
  <c r="L83" i="2"/>
  <c r="M47" i="37" s="1"/>
  <c r="D83" i="2"/>
  <c r="D47" i="37" s="1"/>
  <c r="K83" i="2"/>
  <c r="K47" i="37" s="1"/>
  <c r="I83" i="2"/>
  <c r="I47" i="37" s="1"/>
  <c r="E83" i="2"/>
  <c r="E47" i="37" s="1"/>
  <c r="AA44" i="2" l="1"/>
  <c r="Y46" i="2"/>
  <c r="Q46" i="37"/>
  <c r="O47" i="37"/>
  <c r="M46" i="2"/>
  <c r="Q46" i="2"/>
  <c r="I46" i="2"/>
  <c r="E46" i="2"/>
  <c r="Z45" i="2"/>
  <c r="AA45" i="2" s="1"/>
  <c r="M83" i="2"/>
  <c r="T46" i="2"/>
  <c r="U45" i="2"/>
  <c r="V46" i="2"/>
  <c r="H84" i="2"/>
  <c r="H48" i="37" s="1"/>
  <c r="F84" i="2"/>
  <c r="F48" i="37" s="1"/>
  <c r="E84" i="2"/>
  <c r="E48" i="37" s="1"/>
  <c r="L84" i="2"/>
  <c r="M48" i="37" s="1"/>
  <c r="D84" i="2"/>
  <c r="D48" i="37" s="1"/>
  <c r="J84" i="2"/>
  <c r="J48" i="37" s="1"/>
  <c r="I84" i="2"/>
  <c r="I48" i="37" s="1"/>
  <c r="G84" i="2"/>
  <c r="G48" i="37" s="1"/>
  <c r="K84" i="2"/>
  <c r="K48" i="37" s="1"/>
  <c r="W46" i="2"/>
  <c r="L47" i="2"/>
  <c r="X47" i="2"/>
  <c r="J47" i="2"/>
  <c r="C85" i="2"/>
  <c r="C49" i="37" s="1"/>
  <c r="L49" i="37" s="1"/>
  <c r="S47" i="2"/>
  <c r="H47" i="2"/>
  <c r="R47" i="2"/>
  <c r="G47" i="2"/>
  <c r="O47" i="2"/>
  <c r="D47" i="2"/>
  <c r="N47" i="2"/>
  <c r="P47" i="2"/>
  <c r="C48" i="2"/>
  <c r="K47" i="2"/>
  <c r="F47" i="2"/>
  <c r="Y47" i="2" l="1"/>
  <c r="Q47" i="37"/>
  <c r="O48" i="37"/>
  <c r="M47" i="2"/>
  <c r="Q47" i="2"/>
  <c r="I47" i="2"/>
  <c r="U46" i="2"/>
  <c r="V47" i="2"/>
  <c r="W47" i="2"/>
  <c r="M84" i="2"/>
  <c r="O48" i="2"/>
  <c r="D48" i="2"/>
  <c r="L48" i="2"/>
  <c r="C49" i="2"/>
  <c r="K48" i="2"/>
  <c r="X48" i="2"/>
  <c r="J48" i="2"/>
  <c r="R48" i="2"/>
  <c r="G48" i="2"/>
  <c r="P48" i="2"/>
  <c r="F48" i="2"/>
  <c r="H48" i="2"/>
  <c r="C86" i="2"/>
  <c r="C50" i="37" s="1"/>
  <c r="L50" i="37" s="1"/>
  <c r="S48" i="2"/>
  <c r="N48" i="2"/>
  <c r="F85" i="2"/>
  <c r="F49" i="37" s="1"/>
  <c r="L85" i="2"/>
  <c r="M49" i="37" s="1"/>
  <c r="D85" i="2"/>
  <c r="D49" i="37" s="1"/>
  <c r="K85" i="2"/>
  <c r="K49" i="37" s="1"/>
  <c r="J85" i="2"/>
  <c r="J49" i="37" s="1"/>
  <c r="H85" i="2"/>
  <c r="H49" i="37" s="1"/>
  <c r="G85" i="2"/>
  <c r="G49" i="37" s="1"/>
  <c r="I85" i="2"/>
  <c r="I49" i="37" s="1"/>
  <c r="E85" i="2"/>
  <c r="E49" i="37" s="1"/>
  <c r="Z46" i="2"/>
  <c r="AA46" i="2" s="1"/>
  <c r="T47" i="2"/>
  <c r="E47" i="2"/>
  <c r="Y48" i="2" l="1"/>
  <c r="Z47" i="2"/>
  <c r="Q48" i="37"/>
  <c r="O49" i="37"/>
  <c r="M48" i="2"/>
  <c r="Q48" i="2"/>
  <c r="I48" i="2"/>
  <c r="E48" i="2"/>
  <c r="W48" i="2"/>
  <c r="AA47" i="2"/>
  <c r="U47" i="2"/>
  <c r="R49" i="2"/>
  <c r="G49" i="2"/>
  <c r="O49" i="2"/>
  <c r="D49" i="2"/>
  <c r="N49" i="2"/>
  <c r="L49" i="2"/>
  <c r="X49" i="2"/>
  <c r="J49" i="2"/>
  <c r="C87" i="2"/>
  <c r="C51" i="37" s="1"/>
  <c r="L51" i="37" s="1"/>
  <c r="S49" i="2"/>
  <c r="H49" i="2"/>
  <c r="C50" i="2"/>
  <c r="P49" i="2"/>
  <c r="K49" i="2"/>
  <c r="F49" i="2"/>
  <c r="V48" i="2"/>
  <c r="M85" i="2"/>
  <c r="T48" i="2"/>
  <c r="L86" i="2"/>
  <c r="M50" i="37" s="1"/>
  <c r="D86" i="2"/>
  <c r="D50" i="37" s="1"/>
  <c r="J86" i="2"/>
  <c r="J50" i="37" s="1"/>
  <c r="I86" i="2"/>
  <c r="I50" i="37" s="1"/>
  <c r="H86" i="2"/>
  <c r="H50" i="37" s="1"/>
  <c r="F86" i="2"/>
  <c r="F50" i="37" s="1"/>
  <c r="E86" i="2"/>
  <c r="E50" i="37" s="1"/>
  <c r="K86" i="2"/>
  <c r="K50" i="37" s="1"/>
  <c r="G86" i="2"/>
  <c r="G50" i="37" s="1"/>
  <c r="Y49" i="2" l="1"/>
  <c r="Q49" i="37"/>
  <c r="O50" i="37"/>
  <c r="M49" i="2"/>
  <c r="Q49" i="2"/>
  <c r="I49" i="2"/>
  <c r="E49" i="2"/>
  <c r="J87" i="2"/>
  <c r="J51" i="37" s="1"/>
  <c r="H87" i="2"/>
  <c r="H51" i="37" s="1"/>
  <c r="G87" i="2"/>
  <c r="G51" i="37" s="1"/>
  <c r="F87" i="2"/>
  <c r="F51" i="37" s="1"/>
  <c r="L87" i="2"/>
  <c r="M51" i="37" s="1"/>
  <c r="D87" i="2"/>
  <c r="D51" i="37" s="1"/>
  <c r="K87" i="2"/>
  <c r="K51" i="37" s="1"/>
  <c r="I87" i="2"/>
  <c r="I51" i="37" s="1"/>
  <c r="E87" i="2"/>
  <c r="E51" i="37" s="1"/>
  <c r="U48" i="2"/>
  <c r="V49" i="2"/>
  <c r="M86" i="2"/>
  <c r="X50" i="2"/>
  <c r="J50" i="2"/>
  <c r="R50" i="2"/>
  <c r="G50" i="2"/>
  <c r="P50" i="2"/>
  <c r="F50" i="2"/>
  <c r="O50" i="2"/>
  <c r="D50" i="2"/>
  <c r="L50" i="2"/>
  <c r="C51" i="2"/>
  <c r="K50" i="2"/>
  <c r="N50" i="2"/>
  <c r="H50" i="2"/>
  <c r="S50" i="2"/>
  <c r="C88" i="2"/>
  <c r="C52" i="37" s="1"/>
  <c r="L52" i="37" s="1"/>
  <c r="T49" i="2"/>
  <c r="Z48" i="2"/>
  <c r="AA48" i="2" s="1"/>
  <c r="W49" i="2"/>
  <c r="Y50" i="2" l="1"/>
  <c r="M50" i="2"/>
  <c r="Q50" i="37"/>
  <c r="O51" i="37"/>
  <c r="Q50" i="2"/>
  <c r="I50" i="2"/>
  <c r="E50" i="2"/>
  <c r="W50" i="2"/>
  <c r="V50" i="2"/>
  <c r="Z49" i="2"/>
  <c r="AA49" i="2" s="1"/>
  <c r="U49" i="2"/>
  <c r="L51" i="2"/>
  <c r="X51" i="2"/>
  <c r="J51" i="2"/>
  <c r="C89" i="2"/>
  <c r="C53" i="37" s="1"/>
  <c r="L53" i="37" s="1"/>
  <c r="S51" i="2"/>
  <c r="H51" i="2"/>
  <c r="R51" i="2"/>
  <c r="G51" i="2"/>
  <c r="O51" i="2"/>
  <c r="D51" i="2"/>
  <c r="N51" i="2"/>
  <c r="C52" i="2"/>
  <c r="P51" i="2"/>
  <c r="K51" i="2"/>
  <c r="F51" i="2"/>
  <c r="H88" i="2"/>
  <c r="H52" i="37" s="1"/>
  <c r="F88" i="2"/>
  <c r="F52" i="37" s="1"/>
  <c r="E88" i="2"/>
  <c r="E52" i="37" s="1"/>
  <c r="L88" i="2"/>
  <c r="M52" i="37" s="1"/>
  <c r="D88" i="2"/>
  <c r="D52" i="37" s="1"/>
  <c r="J88" i="2"/>
  <c r="J52" i="37" s="1"/>
  <c r="I88" i="2"/>
  <c r="I52" i="37" s="1"/>
  <c r="K88" i="2"/>
  <c r="K52" i="37" s="1"/>
  <c r="G88" i="2"/>
  <c r="G52" i="37" s="1"/>
  <c r="M87" i="2"/>
  <c r="T50" i="2"/>
  <c r="Y51" i="2" l="1"/>
  <c r="M51" i="2"/>
  <c r="Z50" i="2"/>
  <c r="Q51" i="37"/>
  <c r="O52" i="37"/>
  <c r="Q51" i="2"/>
  <c r="I51" i="2"/>
  <c r="T51" i="2"/>
  <c r="V51" i="2"/>
  <c r="E51" i="2"/>
  <c r="M88" i="2"/>
  <c r="O52" i="2"/>
  <c r="D52" i="2"/>
  <c r="L52" i="2"/>
  <c r="C53" i="2"/>
  <c r="K52" i="2"/>
  <c r="X52" i="2"/>
  <c r="Y52" i="2" s="1"/>
  <c r="J52" i="2"/>
  <c r="R52" i="2"/>
  <c r="G52" i="2"/>
  <c r="P52" i="2"/>
  <c r="F52" i="2"/>
  <c r="S52" i="2"/>
  <c r="H52" i="2"/>
  <c r="N52" i="2"/>
  <c r="C90" i="2"/>
  <c r="C54" i="37" s="1"/>
  <c r="L54" i="37" s="1"/>
  <c r="F89" i="2"/>
  <c r="F53" i="37" s="1"/>
  <c r="L89" i="2"/>
  <c r="M53" i="37" s="1"/>
  <c r="D89" i="2"/>
  <c r="D53" i="37" s="1"/>
  <c r="K89" i="2"/>
  <c r="K53" i="37" s="1"/>
  <c r="J89" i="2"/>
  <c r="J53" i="37" s="1"/>
  <c r="H89" i="2"/>
  <c r="H53" i="37" s="1"/>
  <c r="G89" i="2"/>
  <c r="G53" i="37" s="1"/>
  <c r="I89" i="2"/>
  <c r="I53" i="37" s="1"/>
  <c r="E89" i="2"/>
  <c r="E53" i="37" s="1"/>
  <c r="W51" i="2"/>
  <c r="U50" i="2"/>
  <c r="AA50" i="2"/>
  <c r="M52" i="2" l="1"/>
  <c r="U51" i="2"/>
  <c r="Q52" i="37"/>
  <c r="O53" i="37"/>
  <c r="Q52" i="2"/>
  <c r="I52" i="2"/>
  <c r="Z51" i="2"/>
  <c r="AA51" i="2" s="1"/>
  <c r="V52" i="2"/>
  <c r="M89" i="2"/>
  <c r="W52" i="2"/>
  <c r="L90" i="2"/>
  <c r="M54" i="37" s="1"/>
  <c r="D90" i="2"/>
  <c r="D54" i="37" s="1"/>
  <c r="J90" i="2"/>
  <c r="J54" i="37" s="1"/>
  <c r="I90" i="2"/>
  <c r="I54" i="37" s="1"/>
  <c r="H90" i="2"/>
  <c r="H54" i="37" s="1"/>
  <c r="F90" i="2"/>
  <c r="F54" i="37" s="1"/>
  <c r="E90" i="2"/>
  <c r="E54" i="37" s="1"/>
  <c r="K90" i="2"/>
  <c r="K54" i="37" s="1"/>
  <c r="G90" i="2"/>
  <c r="G54" i="37" s="1"/>
  <c r="E52" i="2"/>
  <c r="R53" i="2"/>
  <c r="G53" i="2"/>
  <c r="O53" i="2"/>
  <c r="D53" i="2"/>
  <c r="N53" i="2"/>
  <c r="L53" i="2"/>
  <c r="X53" i="2"/>
  <c r="Y53" i="2" s="1"/>
  <c r="J53" i="2"/>
  <c r="C91" i="2"/>
  <c r="C55" i="37" s="1"/>
  <c r="L55" i="37" s="1"/>
  <c r="S53" i="2"/>
  <c r="H53" i="2"/>
  <c r="C54" i="2"/>
  <c r="P53" i="2"/>
  <c r="K53" i="2"/>
  <c r="F53" i="2"/>
  <c r="T52" i="2"/>
  <c r="M53" i="2" l="1"/>
  <c r="Q53" i="37"/>
  <c r="O54" i="37"/>
  <c r="Z52" i="2"/>
  <c r="AA52" i="2" s="1"/>
  <c r="Q53" i="2"/>
  <c r="I53" i="2"/>
  <c r="V53" i="2"/>
  <c r="M90" i="2"/>
  <c r="U52" i="2"/>
  <c r="T53" i="2"/>
  <c r="E53" i="2"/>
  <c r="X54" i="2"/>
  <c r="Y54" i="2" s="1"/>
  <c r="J54" i="2"/>
  <c r="R54" i="2"/>
  <c r="G54" i="2"/>
  <c r="P54" i="2"/>
  <c r="F54" i="2"/>
  <c r="O54" i="2"/>
  <c r="D54" i="2"/>
  <c r="L54" i="2"/>
  <c r="C55" i="2"/>
  <c r="K54" i="2"/>
  <c r="N54" i="2"/>
  <c r="S54" i="2"/>
  <c r="H54" i="2"/>
  <c r="C92" i="2"/>
  <c r="C56" i="37" s="1"/>
  <c r="L56" i="37" s="1"/>
  <c r="W53" i="2"/>
  <c r="J91" i="2"/>
  <c r="J55" i="37" s="1"/>
  <c r="H91" i="2"/>
  <c r="H55" i="37" s="1"/>
  <c r="G91" i="2"/>
  <c r="G55" i="37" s="1"/>
  <c r="F91" i="2"/>
  <c r="F55" i="37" s="1"/>
  <c r="L91" i="2"/>
  <c r="M55" i="37" s="1"/>
  <c r="D91" i="2"/>
  <c r="D55" i="37" s="1"/>
  <c r="K91" i="2"/>
  <c r="K55" i="37" s="1"/>
  <c r="I91" i="2"/>
  <c r="I55" i="37" s="1"/>
  <c r="E91" i="2"/>
  <c r="E55" i="37" s="1"/>
  <c r="M54" i="2" l="1"/>
  <c r="Q54" i="37"/>
  <c r="O55" i="37"/>
  <c r="Q54" i="2"/>
  <c r="I54" i="2"/>
  <c r="M91" i="2"/>
  <c r="Z53" i="2"/>
  <c r="AA53" i="2" s="1"/>
  <c r="V54" i="2"/>
  <c r="U53" i="2"/>
  <c r="W54" i="2"/>
  <c r="L55" i="2"/>
  <c r="X55" i="2"/>
  <c r="Y55" i="2" s="1"/>
  <c r="J55" i="2"/>
  <c r="C93" i="2"/>
  <c r="C57" i="37" s="1"/>
  <c r="L57" i="37" s="1"/>
  <c r="S55" i="2"/>
  <c r="H55" i="2"/>
  <c r="R55" i="2"/>
  <c r="G55" i="2"/>
  <c r="O55" i="2"/>
  <c r="D55" i="2"/>
  <c r="N55" i="2"/>
  <c r="F55" i="2"/>
  <c r="C56" i="2"/>
  <c r="P55" i="2"/>
  <c r="K55" i="2"/>
  <c r="T54" i="2"/>
  <c r="E54" i="2"/>
  <c r="H92" i="2"/>
  <c r="H56" i="37" s="1"/>
  <c r="F92" i="2"/>
  <c r="F56" i="37" s="1"/>
  <c r="E92" i="2"/>
  <c r="E56" i="37" s="1"/>
  <c r="L92" i="2"/>
  <c r="M56" i="37" s="1"/>
  <c r="D92" i="2"/>
  <c r="D56" i="37" s="1"/>
  <c r="J92" i="2"/>
  <c r="J56" i="37" s="1"/>
  <c r="I92" i="2"/>
  <c r="I56" i="37" s="1"/>
  <c r="K92" i="2"/>
  <c r="K56" i="37" s="1"/>
  <c r="G92" i="2"/>
  <c r="G56" i="37" s="1"/>
  <c r="M55" i="2" l="1"/>
  <c r="Q55" i="37"/>
  <c r="O56" i="37"/>
  <c r="Q55" i="2"/>
  <c r="I55" i="2"/>
  <c r="Z54" i="2"/>
  <c r="AA54" i="2" s="1"/>
  <c r="T55" i="2"/>
  <c r="E55" i="2"/>
  <c r="W55" i="2"/>
  <c r="U54" i="2"/>
  <c r="M92" i="2"/>
  <c r="O56" i="2"/>
  <c r="O57" i="2" s="1"/>
  <c r="O58" i="2" s="1"/>
  <c r="D56" i="2"/>
  <c r="L56" i="2"/>
  <c r="K56" i="2"/>
  <c r="K57" i="2" s="1"/>
  <c r="K58" i="2" s="1"/>
  <c r="X56" i="2"/>
  <c r="X57" i="2" s="1"/>
  <c r="X58" i="2" s="1"/>
  <c r="J56" i="2"/>
  <c r="J57" i="2" s="1"/>
  <c r="J58" i="2" s="1"/>
  <c r="R56" i="2"/>
  <c r="R57" i="2" s="1"/>
  <c r="R58" i="2" s="1"/>
  <c r="G56" i="2"/>
  <c r="P56" i="2"/>
  <c r="P57" i="2" s="1"/>
  <c r="P58" i="2" s="1"/>
  <c r="F56" i="2"/>
  <c r="C94" i="2"/>
  <c r="C58" i="37" s="1"/>
  <c r="L58" i="37" s="1"/>
  <c r="L59" i="37" s="1"/>
  <c r="S56" i="2"/>
  <c r="S57" i="2" s="1"/>
  <c r="S58" i="2" s="1"/>
  <c r="N56" i="2"/>
  <c r="N57" i="2" s="1"/>
  <c r="N58" i="2" s="1"/>
  <c r="H56" i="2"/>
  <c r="V55" i="2"/>
  <c r="F93" i="2"/>
  <c r="F57" i="37" s="1"/>
  <c r="L93" i="2"/>
  <c r="M57" i="37" s="1"/>
  <c r="D93" i="2"/>
  <c r="D57" i="37" s="1"/>
  <c r="K93" i="2"/>
  <c r="K57" i="37" s="1"/>
  <c r="J93" i="2"/>
  <c r="J57" i="37" s="1"/>
  <c r="H93" i="2"/>
  <c r="H57" i="37" s="1"/>
  <c r="G93" i="2"/>
  <c r="G57" i="37" s="1"/>
  <c r="I93" i="2"/>
  <c r="I57" i="37" s="1"/>
  <c r="E93" i="2"/>
  <c r="E57" i="37" s="1"/>
  <c r="M56" i="2" l="1"/>
  <c r="Q56" i="37"/>
  <c r="O57" i="37"/>
  <c r="I56" i="2"/>
  <c r="Z55" i="2"/>
  <c r="AA55" i="2" s="1"/>
  <c r="M93" i="2"/>
  <c r="U55" i="2"/>
  <c r="E56" i="2"/>
  <c r="L94" i="2"/>
  <c r="D94" i="2"/>
  <c r="D58" i="37" s="1"/>
  <c r="J94" i="2"/>
  <c r="I94" i="2"/>
  <c r="H94" i="2"/>
  <c r="F94" i="2"/>
  <c r="E94" i="2"/>
  <c r="K94" i="2"/>
  <c r="G94" i="2"/>
  <c r="Q56" i="2"/>
  <c r="V56" i="2"/>
  <c r="V57" i="2" s="1"/>
  <c r="V58" i="2" s="1"/>
  <c r="F57" i="2"/>
  <c r="F58" i="2" s="1"/>
  <c r="T56" i="2"/>
  <c r="Y56" i="2"/>
  <c r="W56" i="2"/>
  <c r="W57" i="2" s="1"/>
  <c r="W58" i="2" s="1"/>
  <c r="G57" i="2"/>
  <c r="G58" i="2" s="1"/>
  <c r="Q57" i="37" l="1"/>
  <c r="G95" i="2"/>
  <c r="G59" i="37" s="1"/>
  <c r="G58" i="37"/>
  <c r="L95" i="2"/>
  <c r="M59" i="37" s="1"/>
  <c r="M58" i="37"/>
  <c r="K95" i="2"/>
  <c r="K59" i="37" s="1"/>
  <c r="K58" i="37"/>
  <c r="E95" i="2"/>
  <c r="E59" i="37" s="1"/>
  <c r="E58" i="37"/>
  <c r="F95" i="2"/>
  <c r="F59" i="37" s="1"/>
  <c r="F58" i="37"/>
  <c r="H95" i="2"/>
  <c r="H59" i="37" s="1"/>
  <c r="H58" i="37"/>
  <c r="I95" i="2"/>
  <c r="I59" i="37" s="1"/>
  <c r="I58" i="37"/>
  <c r="J95" i="2"/>
  <c r="J59" i="37" s="1"/>
  <c r="J58" i="37"/>
  <c r="Z56" i="2"/>
  <c r="Z57" i="2" s="1"/>
  <c r="M94" i="2"/>
  <c r="M95" i="2" s="1"/>
  <c r="D95" i="2"/>
  <c r="D59" i="37" s="1"/>
  <c r="U56" i="2"/>
  <c r="O58" i="37" l="1"/>
  <c r="O59" i="37" s="1"/>
  <c r="AA56" i="2"/>
  <c r="Q58" i="37" l="1"/>
  <c r="G60" i="41" l="1"/>
</calcChain>
</file>

<file path=xl/sharedStrings.xml><?xml version="1.0" encoding="utf-8"?>
<sst xmlns="http://schemas.openxmlformats.org/spreadsheetml/2006/main" count="5801" uniqueCount="821">
  <si>
    <t>IDR</t>
  </si>
  <si>
    <t>JPY</t>
  </si>
  <si>
    <t>PEROLEHAN PDP</t>
  </si>
  <si>
    <t>BEBAN BANK</t>
  </si>
  <si>
    <t>USD</t>
  </si>
  <si>
    <t>GAS ALAM</t>
  </si>
  <si>
    <t>PANAS BUMI &amp; ALTERNATIF</t>
  </si>
  <si>
    <t>PEMBELIAN TENAGA LISTRIK</t>
  </si>
  <si>
    <t>BEBAN BUNGA PINJAMAN</t>
  </si>
  <si>
    <t>Posting Date</t>
  </si>
  <si>
    <t>MANDIRI</t>
  </si>
  <si>
    <t>KOMPOSISI</t>
  </si>
  <si>
    <t>TRANSAKSI</t>
  </si>
  <si>
    <t>EUR</t>
  </si>
  <si>
    <t>TOTAL</t>
  </si>
  <si>
    <t>IPP</t>
  </si>
  <si>
    <t>PANAS BUMI</t>
  </si>
  <si>
    <t>SEWA PEMBANGKIT - GAS ALAM</t>
  </si>
  <si>
    <t>PINJAMAN</t>
  </si>
  <si>
    <t>PEMELIHARAAN - JASA</t>
  </si>
  <si>
    <t>INVESTASI</t>
  </si>
  <si>
    <t>PENGURANGAN</t>
  </si>
  <si>
    <t>PENCAIRAN DEPOSITO</t>
  </si>
  <si>
    <t>PENGURANGAN GIRO UNTUK PENEMPATAN DEPOSITO</t>
  </si>
  <si>
    <t xml:space="preserve"> TOTAL PENGELUARAN</t>
  </si>
  <si>
    <t>EQ. IDR</t>
  </si>
  <si>
    <t>BRI</t>
  </si>
  <si>
    <t>BNI</t>
  </si>
  <si>
    <t>BUKOPIN</t>
  </si>
  <si>
    <t>Nama Bank Pengirim</t>
  </si>
  <si>
    <t>Kode Bank Pengirim</t>
  </si>
  <si>
    <t>Nama Bank Penerima</t>
  </si>
  <si>
    <t>Kode Bank Penerima</t>
  </si>
  <si>
    <t>Pembelian</t>
  </si>
  <si>
    <t>Curr</t>
  </si>
  <si>
    <t>Kurs</t>
  </si>
  <si>
    <t>Konversi IDR</t>
  </si>
  <si>
    <t>No Settlement</t>
  </si>
  <si>
    <t>Pay Req</t>
  </si>
  <si>
    <t>Document No 1</t>
  </si>
  <si>
    <t>Document No 2</t>
  </si>
  <si>
    <t>LAPORAN SALDO VALAS</t>
  </si>
  <si>
    <t>SORE</t>
  </si>
  <si>
    <t>SALDO AWAL</t>
  </si>
  <si>
    <t>KETERANGAN</t>
  </si>
  <si>
    <t>GIRO</t>
  </si>
  <si>
    <t>DEPOSITO</t>
  </si>
  <si>
    <t xml:space="preserve"> TOTAL SALDO AWAL</t>
  </si>
  <si>
    <t>PENAMBAHAN</t>
  </si>
  <si>
    <t>PENAMBAHAN GIRO DARI PENCAIRAN DEPOSITO</t>
  </si>
  <si>
    <t>PEMBELIAN VALAS</t>
  </si>
  <si>
    <t>PENEMPATAN DEPOSITO</t>
  </si>
  <si>
    <t>SETLEMENT HEDGING</t>
  </si>
  <si>
    <t xml:space="preserve"> TOTAL PENAMBAHAN</t>
  </si>
  <si>
    <t>SALDO AKHIR</t>
  </si>
  <si>
    <t xml:space="preserve"> TOTAL SALDO AKHIR</t>
  </si>
  <si>
    <t>REKAPITULASI SALDO AKHIR VALAS</t>
  </si>
  <si>
    <t>TOTAL SALDO AKHIR</t>
  </si>
  <si>
    <t>REKAPITULASI TRANSAKSI HEDGING</t>
  </si>
  <si>
    <t>BANK COUNTERPARTY</t>
  </si>
  <si>
    <t>NOMINAL</t>
  </si>
  <si>
    <t>DUE DATE</t>
  </si>
  <si>
    <t>PAGI</t>
  </si>
  <si>
    <t>RENCANA PEMBAYARAN 1 MINGGU</t>
  </si>
  <si>
    <t>(KEBUTUHAN)/KETERSEDIAAN VALAS 1 MINGGU PER BANK</t>
  </si>
  <si>
    <t>(KEBUTUHAN)/KETERSEDIAAN VALAS 1 MINGGU</t>
  </si>
  <si>
    <t>Mata Uang</t>
  </si>
  <si>
    <t>Nilai</t>
  </si>
  <si>
    <t>Kurs Jual</t>
  </si>
  <si>
    <t>Kurs Beli</t>
  </si>
  <si>
    <t>BANK</t>
  </si>
  <si>
    <t>NO. REKENING</t>
  </si>
  <si>
    <t xml:space="preserve">SALDO </t>
  </si>
  <si>
    <t>EURO</t>
  </si>
  <si>
    <t>0017377707</t>
  </si>
  <si>
    <t>0017377752</t>
  </si>
  <si>
    <t>0110921040</t>
  </si>
  <si>
    <t>0244601425</t>
  </si>
  <si>
    <t>0193.02.000075.30.5</t>
  </si>
  <si>
    <t>0193.02.000098.30.3</t>
  </si>
  <si>
    <t>0193.04.000001.30.8</t>
  </si>
  <si>
    <t>0193.18.000009.30.5</t>
  </si>
  <si>
    <t>DKI</t>
  </si>
  <si>
    <t>MEGA</t>
  </si>
  <si>
    <t>01.074.20.11.07888.9</t>
  </si>
  <si>
    <t>RINCIAN PEMBAYARAN</t>
  </si>
  <si>
    <t>NO</t>
  </si>
  <si>
    <t>NILAI TAGIHAN</t>
  </si>
  <si>
    <t>EQ. RUPIAH</t>
  </si>
  <si>
    <t>TOTAL PEMBAYARAN</t>
  </si>
  <si>
    <t>Rata-Rata</t>
  </si>
  <si>
    <t>REALISASI PEMBAYARAN</t>
  </si>
  <si>
    <t>REKENING VALAS</t>
  </si>
  <si>
    <t>PEMASOK/VENDOR</t>
  </si>
  <si>
    <t>PRODUK</t>
  </si>
  <si>
    <t>TANGGAL JATUH TEMPO</t>
  </si>
  <si>
    <t>CURR</t>
  </si>
  <si>
    <t>GAS</t>
  </si>
  <si>
    <t>PERTAMINA GEOTHERMAL ENERGY</t>
  </si>
  <si>
    <t>TANGGAL</t>
  </si>
  <si>
    <t>RENCANA PEMBAYARAN</t>
  </si>
  <si>
    <t>MANDIRI US</t>
  </si>
  <si>
    <t>REALISASI PEMBELIAN VALAS</t>
  </si>
  <si>
    <t>Tanggal:</t>
  </si>
  <si>
    <t>TENAGA LISTRIK GORONTALO</t>
  </si>
  <si>
    <t>CIREBON ELECTRIC POWER</t>
  </si>
  <si>
    <t>1 bulan</t>
  </si>
  <si>
    <t>126-02-0501217-1</t>
  </si>
  <si>
    <t>B567156</t>
  </si>
  <si>
    <t>126-02-0503462-1</t>
  </si>
  <si>
    <t>B567157</t>
  </si>
  <si>
    <t>PAB 0516005</t>
  </si>
  <si>
    <t>PAB 0594130</t>
  </si>
  <si>
    <t>0193-02-000809-40-3</t>
  </si>
  <si>
    <t>TD 0298493</t>
  </si>
  <si>
    <t>0193-02-000809-40-4</t>
  </si>
  <si>
    <t>TD 0298494</t>
  </si>
  <si>
    <t>0193-02-000812-40-6</t>
  </si>
  <si>
    <t>TD 0298496</t>
  </si>
  <si>
    <t>LAPORAN DEPOSITO IDR</t>
  </si>
  <si>
    <t>NAMA BANK</t>
  </si>
  <si>
    <t xml:space="preserve"> NO ACCOUNT &amp; NO BILYET</t>
  </si>
  <si>
    <t>INTEREST</t>
  </si>
  <si>
    <t>TENOR</t>
  </si>
  <si>
    <t>JUMLAH HARI</t>
  </si>
  <si>
    <t>TANGGAL PENEMPATAN</t>
  </si>
  <si>
    <t>BUNGA ACCRUAL</t>
  </si>
  <si>
    <t>POKOK + BUNGA</t>
  </si>
  <si>
    <t>HARI MENUJU JATUH TEMPO</t>
  </si>
  <si>
    <t>126-02-0500590-2</t>
  </si>
  <si>
    <t>Pokok dan bunga sdh masuk ke Rekening Bank</t>
  </si>
  <si>
    <t>AE 026562</t>
  </si>
  <si>
    <t>126-02-0500591-0</t>
  </si>
  <si>
    <t>AE 026563</t>
  </si>
  <si>
    <t>126-02-0500592-8</t>
  </si>
  <si>
    <t>AE 026564</t>
  </si>
  <si>
    <t>126-02-0501102-5</t>
  </si>
  <si>
    <t>AE 026579</t>
  </si>
  <si>
    <t>JUMLAH MANDIRI</t>
  </si>
  <si>
    <t>PAB 0515808</t>
  </si>
  <si>
    <t>PAB 0515806</t>
  </si>
  <si>
    <t>PAB 0515998</t>
  </si>
  <si>
    <t>JUMLAH BNI</t>
  </si>
  <si>
    <t>0193-01-011557-40-9</t>
  </si>
  <si>
    <t>DC 6076795</t>
  </si>
  <si>
    <t>0193-01-011558-40-5</t>
  </si>
  <si>
    <t>DC 6076796</t>
  </si>
  <si>
    <t>0193-01-011559-40-1</t>
  </si>
  <si>
    <t>DC 6076797</t>
  </si>
  <si>
    <t>0193-01-011606-40-2</t>
  </si>
  <si>
    <t>DC6077094</t>
  </si>
  <si>
    <t>0193-01-011605-40-6</t>
  </si>
  <si>
    <t>DC 6077093</t>
  </si>
  <si>
    <t>JUMLAH BRI</t>
  </si>
  <si>
    <t>JUMLAH BUKOPIN</t>
  </si>
  <si>
    <t>JUMLAH TOTAL DEPOSITO IDR</t>
  </si>
  <si>
    <t>LAPORAN DEPOSITO USD</t>
  </si>
  <si>
    <t>= Deposito yang aktif</t>
  </si>
  <si>
    <t>KOMPOSISI SALDO VALAS</t>
  </si>
  <si>
    <t>No.</t>
  </si>
  <si>
    <t>HEDGING</t>
  </si>
  <si>
    <t>PERJALANAN DINAS NON DIKLAT</t>
  </si>
  <si>
    <t>ADMINISTRASI</t>
  </si>
  <si>
    <t>PEMELIHARAAN</t>
  </si>
  <si>
    <t>PEMELIHARAAN - MATERIAL</t>
  </si>
  <si>
    <t>MANDIRI-TR</t>
  </si>
  <si>
    <t>CURRENCY</t>
  </si>
  <si>
    <t>KEPEGAWAIAN</t>
  </si>
  <si>
    <t>SEWA PEMBANGKIT - PANAS BUMI &amp; ALTERNATIF</t>
  </si>
  <si>
    <t>BRIDGING</t>
  </si>
  <si>
    <t>HONORARIUM</t>
  </si>
  <si>
    <t>ASURANSI</t>
  </si>
  <si>
    <t>TEKNOLOGI INFORMASI</t>
  </si>
  <si>
    <t>BARANG CETAKAN DAN PENERBITAN</t>
  </si>
  <si>
    <t>IURAN, ABODEMEN &amp; IKLAN</t>
  </si>
  <si>
    <t>BEBAN PESERTA LATIHAN (DIKELOLA UNIT / INHOUSE TRAINING)</t>
  </si>
  <si>
    <t>Document Number</t>
  </si>
  <si>
    <t>Company Code</t>
  </si>
  <si>
    <t>Business Area</t>
  </si>
  <si>
    <t>Document Type</t>
  </si>
  <si>
    <t>Line item</t>
  </si>
  <si>
    <t>G/L Account</t>
  </si>
  <si>
    <t>G/L Acct Long Text</t>
  </si>
  <si>
    <t>Offsetting acct no.</t>
  </si>
  <si>
    <t>Amount in Local Currency</t>
  </si>
  <si>
    <t>Currency</t>
  </si>
  <si>
    <t>Amount in Document Currency</t>
  </si>
  <si>
    <t>Text</t>
  </si>
  <si>
    <t>Cash Code</t>
  </si>
  <si>
    <t>Cash Description</t>
  </si>
  <si>
    <t/>
  </si>
  <si>
    <t>TOLL FEE</t>
  </si>
  <si>
    <t>KALIMANTAN JAWA GAS</t>
  </si>
  <si>
    <t>KANGEAN ENERY INDONESIA</t>
  </si>
  <si>
    <t>PC MURIAH LTD</t>
  </si>
  <si>
    <t>PDPDE SUMATERA SELATAN</t>
  </si>
  <si>
    <t>PGN</t>
  </si>
  <si>
    <t>OPHIR INDONESIA</t>
  </si>
  <si>
    <t>VENDOR/UNIT</t>
  </si>
  <si>
    <t>PERTAMINA EP</t>
  </si>
  <si>
    <t>JOB PERTAMINA TALISMAN</t>
  </si>
  <si>
    <t>PERTA ARUN GAS</t>
  </si>
  <si>
    <t>CONOCOPHILIPS</t>
  </si>
  <si>
    <t>LUNAS</t>
  </si>
  <si>
    <t>2013733438/1542897</t>
  </si>
  <si>
    <t>PT GEO DIPA ENERGI PLTP DIENG</t>
  </si>
  <si>
    <t>PT GEO DIPA ENERGI PATUHA</t>
  </si>
  <si>
    <t>PT POSO ENERGY (Sulserabar)</t>
  </si>
  <si>
    <t>STAR ENERGY Wayang Windu Unit 1</t>
  </si>
  <si>
    <t>STAR ENERGY Wayang Windu Unit 2</t>
  </si>
  <si>
    <t>PGE KAMOJANG IV</t>
  </si>
  <si>
    <t>PGE KAMOJANG V</t>
  </si>
  <si>
    <t>PT POSO ENERGY (Suluttenggo)</t>
  </si>
  <si>
    <t>2013733983/1545941</t>
  </si>
  <si>
    <t>2013733984/1545942</t>
  </si>
  <si>
    <t>019301011778403/DC2953524</t>
  </si>
  <si>
    <t>019301011777407/DC2953523</t>
  </si>
  <si>
    <t>019301011798403/DC2953543</t>
  </si>
  <si>
    <t>019301011799409/DC2953544</t>
  </si>
  <si>
    <t>0480161016/0684274</t>
  </si>
  <si>
    <t>0485168879/0684351</t>
  </si>
  <si>
    <t>1260205051823/AE183944</t>
  </si>
  <si>
    <t>REKENING VALAS (Saldo Pagi)</t>
  </si>
  <si>
    <t>BANK INDONESIA</t>
  </si>
  <si>
    <t>BANK OF AMERICA (LONDON BRANCH)</t>
  </si>
  <si>
    <t>BANK MANDIRI</t>
  </si>
  <si>
    <t>BANK MANDIRI SYARIAH</t>
  </si>
  <si>
    <t>TANGGAL JATUH TEMPO (Pembelanjaan)</t>
  </si>
  <si>
    <t>Kemenkeu/BI</t>
  </si>
  <si>
    <t>Citibank</t>
  </si>
  <si>
    <t>JP Morgan Chase</t>
  </si>
  <si>
    <t>DEUTCHE BANK</t>
  </si>
  <si>
    <t>BANK OF CHINA</t>
  </si>
  <si>
    <t>PGE LAHENDONG Unit V</t>
  </si>
  <si>
    <t>PGE ULUBELU Unit III</t>
  </si>
  <si>
    <t>NUSANTARA REGAS</t>
  </si>
  <si>
    <t>USD GB</t>
  </si>
  <si>
    <t>AUD</t>
  </si>
  <si>
    <t>MYR</t>
  </si>
  <si>
    <t>CITIBANK</t>
  </si>
  <si>
    <t>BII</t>
  </si>
  <si>
    <t xml:space="preserve"> PT. DSSP Power Sumsel</t>
  </si>
  <si>
    <t>MANDIRI-F</t>
  </si>
  <si>
    <t>BNI JPY</t>
  </si>
  <si>
    <t>MOF</t>
  </si>
  <si>
    <t>Deutsche B</t>
  </si>
  <si>
    <t>EFIC Australia EFF-405</t>
  </si>
  <si>
    <t>JBIC  - IP 512</t>
  </si>
  <si>
    <t>JBIC  - IP 513</t>
  </si>
  <si>
    <t>Obligasi Internasional PLN IV  (Bunga)</t>
  </si>
  <si>
    <t>China - Parit Baru - SLA 1248 (Bunga &amp; CC)</t>
  </si>
  <si>
    <t>CEXIM</t>
  </si>
  <si>
    <t>Sudah Dicairkan (JT Tanggal 15 Januari 2017)</t>
  </si>
  <si>
    <t>Sudah Dicairkan (JT Tanggal 17 Januari 2017)</t>
  </si>
  <si>
    <t>Sudah Dicairkan (JT Tanggal 25 Januari 2017)</t>
  </si>
  <si>
    <t>BOSOWA ENERGI</t>
  </si>
  <si>
    <t>CAHAYA FAJAR KALTIM Unit 1&amp;2</t>
  </si>
  <si>
    <t>BANK PANIN</t>
  </si>
  <si>
    <t>CAHAYA FAJAR KALTIM Unit 3</t>
  </si>
  <si>
    <t>BANK ICBC</t>
  </si>
  <si>
    <t>JAWA POWER</t>
  </si>
  <si>
    <t>PRIAMANAYA ENERGI</t>
  </si>
  <si>
    <t>SUMBER SEGARA PRIMADAYA</t>
  </si>
  <si>
    <t>BRI EUR</t>
  </si>
  <si>
    <t>JP MORGAN CHASE</t>
  </si>
  <si>
    <t>KARTANEGARA ENERGI PERKASA</t>
  </si>
  <si>
    <t>MEPPO-GEN</t>
  </si>
  <si>
    <t>PAITON ENERGY Unit 3</t>
  </si>
  <si>
    <t>PAITON ENERGY Unit 7-8</t>
  </si>
  <si>
    <t>POSO ENERGY (Sulserabar)</t>
  </si>
  <si>
    <t>SEWA PEMBANGKIT - BATU BARA &amp; GASIFIKASI BATU BARA</t>
  </si>
  <si>
    <t>DSSP POWER SUMSEL</t>
  </si>
  <si>
    <t>PUSAKA JAYA PALU POWER Unit 1&amp;2</t>
  </si>
  <si>
    <t>PUSAKA JAYA PALU POWER Unit 3&amp;4</t>
  </si>
  <si>
    <t>SUMITOMO MITSUI</t>
  </si>
  <si>
    <t>With Rupiah/ Tripartite</t>
  </si>
  <si>
    <t>H-2</t>
  </si>
  <si>
    <t>SETTLEMENT</t>
  </si>
  <si>
    <t>TAGIHAN (SETELAH PAJAK)</t>
  </si>
  <si>
    <t>SCB</t>
  </si>
  <si>
    <t>POSO ENERGY (Suluttenggo)</t>
  </si>
  <si>
    <t>PEMBAYARAN UTANG LISTRIK SWASTA</t>
  </si>
  <si>
    <t>SEWA PEMBANGKIT</t>
  </si>
  <si>
    <t>SEWA PEMBANGKIT - BAHAN BAKAR MINYAK</t>
  </si>
  <si>
    <t>SEWA PEMBANGKIT - MINYAK PELUMAS, CAMPURAN &amp; BHN KIMIA</t>
  </si>
  <si>
    <t>SEWA PEMBANGKIT - AIR</t>
  </si>
  <si>
    <t>PEMBAYARAN UTANG BANK</t>
  </si>
  <si>
    <t>PEMBAYARAN BEBAN PINJAMAN</t>
  </si>
  <si>
    <t xml:space="preserve">PEMBAYARAN UTANG OBLIGASI </t>
  </si>
  <si>
    <t>PEMBAYARAN POKOK PENERUSAN PINJAMAN (SLA)</t>
  </si>
  <si>
    <t>TRANSAKSI KAS / BANK ANTAR UNIT</t>
  </si>
  <si>
    <t>OUTSTANDING</t>
  </si>
  <si>
    <t>PENEMPATAN BARU</t>
  </si>
  <si>
    <t>JUMLAH TOTAL DEPOSITO USD</t>
  </si>
  <si>
    <t>RENCANA BAYAR HARI INI</t>
  </si>
  <si>
    <t>BANK OF CHINA JAKARTA BRANCH</t>
  </si>
  <si>
    <t>ENERGI SENGKANG 120 MW</t>
  </si>
  <si>
    <t>ENERGI SENGKANG 195 MW</t>
  </si>
  <si>
    <t>PAITON ENERGY Restructuring</t>
  </si>
  <si>
    <t>BANK OF NEW YORK</t>
  </si>
  <si>
    <t>BTMU</t>
  </si>
  <si>
    <t>Bank of America</t>
  </si>
  <si>
    <t>2013735835-1506511</t>
  </si>
  <si>
    <t>2013736260-1506539</t>
  </si>
  <si>
    <t>PGE LAHENDONG Unit VI</t>
  </si>
  <si>
    <t>BUKIT PEMBANGKIT INNOVATIVE</t>
  </si>
  <si>
    <t>GH EMM INDONESIA</t>
  </si>
  <si>
    <t>WAMPU ELECTRIC POWER</t>
  </si>
  <si>
    <t>JASINDO</t>
  </si>
  <si>
    <t>TD0298628</t>
  </si>
  <si>
    <t>PGE (CHEVRON)</t>
  </si>
  <si>
    <t>SETTLEMENT HEDGING</t>
  </si>
  <si>
    <t>126-02-0506530-2/B567158</t>
  </si>
  <si>
    <t>126-02-0507025-2/B567160</t>
  </si>
  <si>
    <t>505998695/PAB0684753</t>
  </si>
  <si>
    <t>521814587/PAB0684780</t>
  </si>
  <si>
    <t>0193-02-000842-40-1/TD0298626</t>
  </si>
  <si>
    <t>0193-02-000844-40-3/TD0298628</t>
  </si>
  <si>
    <t>SALDO</t>
  </si>
  <si>
    <t>NOTIONAL</t>
  </si>
  <si>
    <t>JATUH TEMPO</t>
  </si>
  <si>
    <t>Selisih (Termasuk Hedging)</t>
  </si>
  <si>
    <t>COUNTING</t>
  </si>
  <si>
    <t>JISDOR</t>
  </si>
  <si>
    <t>EQ IDR</t>
  </si>
  <si>
    <t>SPREAD ?</t>
  </si>
  <si>
    <t>STATUS</t>
  </si>
  <si>
    <t>PGE Star Energy DARAJAT 2-3</t>
  </si>
  <si>
    <t>PGE Star Energy SALAK 4-6</t>
  </si>
  <si>
    <t xml:space="preserve">SARULLA PLTP Silangkitang </t>
  </si>
  <si>
    <t>MUFG Union Bank N.A.</t>
  </si>
  <si>
    <t>ASRIGITA PRASARANA</t>
  </si>
  <si>
    <t>TIDAK AKTIF</t>
  </si>
  <si>
    <t>LESTARI BANTEN ENERGI</t>
  </si>
  <si>
    <t>SUMBER SEGARA PRIMADAYA baru</t>
  </si>
  <si>
    <t>MALAYAN BANKING BERHAD</t>
  </si>
  <si>
    <t>0253760961</t>
  </si>
  <si>
    <t>0193.01.000130.30.3</t>
  </si>
  <si>
    <t>Selisih</t>
  </si>
  <si>
    <t>1.21</t>
  </si>
  <si>
    <t>1.8</t>
  </si>
  <si>
    <t>2.3</t>
  </si>
  <si>
    <t>3.10</t>
  </si>
  <si>
    <t>3.12</t>
  </si>
  <si>
    <t>PEMBAYARAN UTANG KMK</t>
  </si>
  <si>
    <t>3.6</t>
  </si>
  <si>
    <t>4</t>
  </si>
  <si>
    <t>5</t>
  </si>
  <si>
    <t>PENGARUH PERUBAHAN KURS MATA UANG ASING</t>
  </si>
  <si>
    <t>1.11.2</t>
  </si>
  <si>
    <t>PENYETORAN PAJAK TERUTANG</t>
  </si>
  <si>
    <t>1.6.3</t>
  </si>
  <si>
    <t>PEMBAYARAN DI LUAR USAHA</t>
  </si>
  <si>
    <t>1.7.1</t>
  </si>
  <si>
    <t>1.7.2.3</t>
  </si>
  <si>
    <t>1.7.3.1</t>
  </si>
  <si>
    <t>BAHAN BAKAR MINYAK</t>
  </si>
  <si>
    <t>1.7.3.3</t>
  </si>
  <si>
    <t>1.7.3.4</t>
  </si>
  <si>
    <t>BATU BARA &amp; GASIFIKASI BATU BARA</t>
  </si>
  <si>
    <t>1.7.4.1</t>
  </si>
  <si>
    <t>1.7.4.2</t>
  </si>
  <si>
    <t>1.7.5.1.1</t>
  </si>
  <si>
    <t>PAY FOR PERSON (P1)</t>
  </si>
  <si>
    <t>1.7.5.2.10</t>
  </si>
  <si>
    <t>BEBAN PEMELIHARAAN KESEHATAN</t>
  </si>
  <si>
    <t>1.7.5.2.11</t>
  </si>
  <si>
    <t>BEBAN ASURANSI PEGAWAI</t>
  </si>
  <si>
    <t>1.7.5.2.14</t>
  </si>
  <si>
    <t>BEBAN PAKAIAN DINAS</t>
  </si>
  <si>
    <t>1.7.5.2.16</t>
  </si>
  <si>
    <t>PERJALANAN DINAS MUTASI JABATAN</t>
  </si>
  <si>
    <t>1.7.5.2.17</t>
  </si>
  <si>
    <t>BANTUAN KEMATIAN/PEMAKAMAN</t>
  </si>
  <si>
    <t>1.7.5.2.18</t>
  </si>
  <si>
    <t>BEBAN PPH 21 YANG DITANGGUNG PERUSAHAAN</t>
  </si>
  <si>
    <t>1.7.5.2.20</t>
  </si>
  <si>
    <t>BANTUAN PENGGANTIAN FASILITAS KENDARAAN (COP)</t>
  </si>
  <si>
    <t>1.7.5.2.4</t>
  </si>
  <si>
    <t>BEBAN IURAN PEMBERI KERJA</t>
  </si>
  <si>
    <t>1.7.5.3.1</t>
  </si>
  <si>
    <t>1.7.5.3.2</t>
  </si>
  <si>
    <t>BEBAN PENDIDIKAN &amp; LATIHAN (DIKELOLA KANTOR PUSAT &amp; PUSDIKLAT)</t>
  </si>
  <si>
    <t>1.7.5.3.3</t>
  </si>
  <si>
    <t>BEBAN PERJALANAN DINAS DIKLAT</t>
  </si>
  <si>
    <t>1.7.5.3.4</t>
  </si>
  <si>
    <t>PEMBINAAN SPIRITUAL, BUDAYA, DAN OLAH RAGA (SBO)</t>
  </si>
  <si>
    <t>1.7.5.4.2</t>
  </si>
  <si>
    <t>PENERIMAAN PUMP KPR</t>
  </si>
  <si>
    <t>1.7.6.1.1</t>
  </si>
  <si>
    <t>PENGELOLAAN PELANGGAN</t>
  </si>
  <si>
    <t>1.7.6.1.3</t>
  </si>
  <si>
    <t>BEBAN PENAGIHAN (COLECTION FEE)</t>
  </si>
  <si>
    <t>1.7.6.2.1</t>
  </si>
  <si>
    <t>1.7.6.2.10</t>
  </si>
  <si>
    <t>SEWA GEDUNG / TANAH</t>
  </si>
  <si>
    <t>1.7.6.2.12</t>
  </si>
  <si>
    <t>ALAT DAN KEPERLUAN KANTOR</t>
  </si>
  <si>
    <t>1.7.6.2.13</t>
  </si>
  <si>
    <t>1.7.6.2.14</t>
  </si>
  <si>
    <t>PAJAK DAN RETRIBUSI</t>
  </si>
  <si>
    <t>1.7.6.2.15</t>
  </si>
  <si>
    <t>1.7.6.2.16</t>
  </si>
  <si>
    <t>BEBAN KEAMANAN</t>
  </si>
  <si>
    <t>1.7.6.2.2</t>
  </si>
  <si>
    <t>PEMAKAIAN PERKAKAS &amp; PERALATAN</t>
  </si>
  <si>
    <t>1.7.6.2.3</t>
  </si>
  <si>
    <t>1.7.6.2.4</t>
  </si>
  <si>
    <t>1.7.6.2.5</t>
  </si>
  <si>
    <t>1.7.6.2.7</t>
  </si>
  <si>
    <t>POS &amp; TELEKOMUNIKASI</t>
  </si>
  <si>
    <t>1.7.6.2.8</t>
  </si>
  <si>
    <t>1.7.6.2.9</t>
  </si>
  <si>
    <t>BAHAN MAKANAN &amp; KONSUMSI</t>
  </si>
  <si>
    <t>2.11.1</t>
  </si>
  <si>
    <t>2.11.2</t>
  </si>
  <si>
    <t>PENYETORAN SHL</t>
  </si>
  <si>
    <t>2.11.5</t>
  </si>
  <si>
    <t>PENGEMBALIAN SHL</t>
  </si>
  <si>
    <t>9.9.9.3</t>
  </si>
  <si>
    <t>TRANSAKSI SPPD</t>
  </si>
  <si>
    <t>9.9.9.5</t>
  </si>
  <si>
    <t>TRANSAKSI PAYROLL</t>
  </si>
  <si>
    <t>9.9.9.6</t>
  </si>
  <si>
    <t>TRANSAKSI BEBAN PERAWATAN</t>
  </si>
  <si>
    <t>9.9.9.7</t>
  </si>
  <si>
    <t>TRANSAKSI PERSEKOT</t>
  </si>
  <si>
    <t>BANK IDR</t>
  </si>
  <si>
    <t>BANK OF TOKYO</t>
  </si>
  <si>
    <t>MAYBANK SYARIAH INDONESIA</t>
  </si>
  <si>
    <t>BCA</t>
  </si>
  <si>
    <t>KSEI</t>
  </si>
  <si>
    <t>PEMBAYARAN KAS KEPADA KARYAWAN</t>
  </si>
  <si>
    <t>NILAI TAGIHAN (Pembelanjaan)</t>
  </si>
  <si>
    <t>BANK (Pembelanjaan)</t>
  </si>
  <si>
    <t>PEMINDAHBUKUAN DARI REK GB</t>
  </si>
  <si>
    <t xml:space="preserve">Selisih </t>
  </si>
  <si>
    <t>BEKASI POWER</t>
  </si>
  <si>
    <t>CIKARANG LISTRINDO</t>
  </si>
  <si>
    <t xml:space="preserve">Bank Mizuho </t>
  </si>
  <si>
    <t>SINARMAS</t>
  </si>
  <si>
    <t>INDONESIA ASAHAN ALUMUNIUM</t>
  </si>
  <si>
    <t>Upfront Fee KMK 2011</t>
  </si>
  <si>
    <t>MENU BANK</t>
  </si>
  <si>
    <t>Agency Fee KMK 2011</t>
  </si>
  <si>
    <t>PEMINDAHBUKUAN DARI REKENING GB</t>
  </si>
  <si>
    <t>MENU POS PENGELUARAN (IDR)</t>
  </si>
  <si>
    <t>PINJAMAN POKOK</t>
  </si>
  <si>
    <t>PINJAMAN BUNGA</t>
  </si>
  <si>
    <t>PINJAMAN ADMINISTRASI</t>
  </si>
  <si>
    <t>Obligasi PLN XII &amp; Sukuk V (Bunga&amp; Pajak atas Bunga &amp; Fee ke-28)</t>
  </si>
  <si>
    <t>Imbalan Jasa Wali Amanat Obligasi PLN XII dan Sukuk Ijarah V</t>
  </si>
  <si>
    <t>Imbalan Jasa Wali Amanat Obligasi PLN IX dan Sukuk Ijarah II</t>
  </si>
  <si>
    <t>JBIC (Comm. Fee)</t>
  </si>
  <si>
    <t>Cexim BOC - Takalar 1260 (bunga dan commitment fee)</t>
  </si>
  <si>
    <t>Cexim BOC - Pangkalan Susu 1261 (commitment fee)</t>
  </si>
  <si>
    <t>Exim Bank of China</t>
  </si>
  <si>
    <t>Suralaya - Fast Track USD (Pokok &amp; Bunga)</t>
  </si>
  <si>
    <t>Paiton - Fast Track USD (Pokok &amp; Bunga)</t>
  </si>
  <si>
    <t>Nagan Raya - Fast Track USD (Bunga &amp; CC)</t>
  </si>
  <si>
    <t>Pelabuhan Ratu - Fast Track USD (Bunga &amp; CC)</t>
  </si>
  <si>
    <t>Pacitan- Fast Track USD (Bunga &amp; CC)</t>
  </si>
  <si>
    <t>Transmisi Paket 1 - Fast Track (Pokok &amp; Bunga)</t>
  </si>
  <si>
    <t>Transmisi Paket 2 - Fast Track (Pokok &amp; Bunga)</t>
  </si>
  <si>
    <t>Transmisi Paket 3 - Fast Track (Pokok &amp; Bunga)</t>
  </si>
  <si>
    <t>Labuan - Fast Track IDR (Pokok &amp; Bunga)</t>
  </si>
  <si>
    <t>Lampung-Sumut-Fast Track USD Eq.IDR (Bunga)</t>
  </si>
  <si>
    <t>Corporate Loan 2011 - Sindikasi Mandiri (Bunga)</t>
  </si>
  <si>
    <t>Capex Bilateral BRI - 2014</t>
  </si>
  <si>
    <t>Suralaya - Fast Track IDR (Bunga)</t>
  </si>
  <si>
    <t>AFD CID 1039 01H (commitment fee)</t>
  </si>
  <si>
    <t>Batam Original Loan (Pokok dan bunga)</t>
  </si>
  <si>
    <t>Batam Additional Loan (Pokok dan bunga)</t>
  </si>
  <si>
    <t>Pacitan-Fast Track IDR (Pokok)</t>
  </si>
  <si>
    <t>Teluk Naga- Fast Track IDR (Pokok)</t>
  </si>
  <si>
    <t>RDI  -  393</t>
  </si>
  <si>
    <t>Tagihan Bloomberg Periode 1 Juli - 30 September 2017</t>
  </si>
  <si>
    <t>CIMB Niaga</t>
  </si>
  <si>
    <t>OJK</t>
  </si>
  <si>
    <t>Bukopin</t>
  </si>
  <si>
    <t>LOMBOK ENERGY DINAMICS</t>
  </si>
  <si>
    <t>Administration Fee Loan Asbanda 13 PLTU</t>
  </si>
  <si>
    <t>PAITON ENERGY Unit 7&amp;8</t>
  </si>
  <si>
    <t>Oleh :PT104Halaman : 1 dari 1@ BCM Website @Dicetak : 15/06/2017 19:14:18</t>
  </si>
  <si>
    <t>PGE ULUBELU Unit IV</t>
  </si>
  <si>
    <t>CGGC</t>
  </si>
  <si>
    <t>DBS Singapore</t>
  </si>
  <si>
    <t>PGE (STAR ENERGY)</t>
  </si>
  <si>
    <t>Rencana Pembayaran Periode 21-30 Juli 2017</t>
  </si>
  <si>
    <t>VENDOR</t>
  </si>
  <si>
    <t>JENIS</t>
  </si>
  <si>
    <t>PEMBAYARAN UTANG OBLIGASI</t>
  </si>
  <si>
    <t>PEMINDAHBUKUAN DARI ANTAR REK VALAS</t>
  </si>
  <si>
    <t>Nexi Premium (Kalselteng) JPY</t>
  </si>
  <si>
    <t>Biaya Pencatatan Awal IDX/BEI atas PUB II Tahap I 2017</t>
  </si>
  <si>
    <t>Biaya Pencatatan Awal IDX/BEI atas Skk Ijarah Berkelanjutan II Thp I 2017</t>
  </si>
  <si>
    <t>Obligasi PLN IX &amp; Sukuk II (Pokok, Bunga &amp; Pajak atas Bunga ke-40)</t>
  </si>
  <si>
    <t>Obligasi PLN XI &amp; Sukuk IV (Bunga &amp; Pajak atas Bunga ke-30)</t>
  </si>
  <si>
    <t>Obligasi PLN VIII &amp; Sukuk I (Jasa Pelaks. Pemb. Bunga &amp; Fee ke-44)</t>
  </si>
  <si>
    <t>Biaya Tahunan Obligasi Lokal TW II 2017</t>
  </si>
  <si>
    <t>BEI/MANDIRI</t>
  </si>
  <si>
    <t>Hyosung</t>
  </si>
  <si>
    <t>GENERAL ENERGY BALI</t>
  </si>
  <si>
    <t>SESCO</t>
  </si>
  <si>
    <t>SUMBER SEGARA PRIMADAYA Unit 3</t>
  </si>
  <si>
    <t>MAYAPADA</t>
  </si>
  <si>
    <t>RHB BANK BERHAD</t>
  </si>
  <si>
    <t>PEMBELIAN HARI INI</t>
  </si>
  <si>
    <t>KEBUTUHAN SD TGL 17</t>
  </si>
  <si>
    <t>KEBUTUHAN/KETERSEDIAAN VALAS</t>
  </si>
  <si>
    <t>UNIT PELAKSANA</t>
  </si>
  <si>
    <t>Kantor Pusat</t>
  </si>
  <si>
    <t>Kantor P3B Sumatera</t>
  </si>
  <si>
    <t>Kantor P2B - Pusat Pengatur Beban</t>
  </si>
  <si>
    <t>Kantor Transmisi Jawa Bagian Barat</t>
  </si>
  <si>
    <t>Kantor Transmisi Jawa Bagian Tengah</t>
  </si>
  <si>
    <t>Kantor Induk UIP Pembangkitan Sumatera (I)</t>
  </si>
  <si>
    <t>Kantor Induk UIP Sumatera Bagian Utara (II)</t>
  </si>
  <si>
    <t>Kantor Induk UIP Sumatera Bagian Selatan (III)</t>
  </si>
  <si>
    <t>Kantor UIP Interkoneksi Sumatera Jawa (IV)</t>
  </si>
  <si>
    <t>Kantor Induk UIP Jawa Bagian Barat (V)</t>
  </si>
  <si>
    <t>Kantor Induk UIP Jawa Bagian Tengah I (VI)</t>
  </si>
  <si>
    <t>Kantor Induk UIP Jawa Bagian Timur dan Bali I (VII)</t>
  </si>
  <si>
    <t>Kantor Induk UIP Jawa Bagian Timur dan Bali II (VIII)</t>
  </si>
  <si>
    <t>Kantor Induk UIP Kalimantan Bagian Tengah (IX)</t>
  </si>
  <si>
    <t>Kantor Induk UIP Kalimantan Bagian Timur (X)</t>
  </si>
  <si>
    <t>Kantor Induk UIP Nusa Tenggara (XI)</t>
  </si>
  <si>
    <t>Kantor Induk UIP Sulawesi Bagian Utara (XII)</t>
  </si>
  <si>
    <t>Kantor Induk UIP Sulawesi Bagian Selatan (XIII)</t>
  </si>
  <si>
    <t>Kantor Induk UIP Papua (XIV)</t>
  </si>
  <si>
    <t>Kantor Induk UIP Maluku</t>
  </si>
  <si>
    <t>Kantor Induk UIP Jawa Bagian Tengah II (XVI)</t>
  </si>
  <si>
    <t>Kantor Induk UIP Sumatera Bagian Tengah</t>
  </si>
  <si>
    <t>Kantor Induk UIP Kalimantan Bagian Barat</t>
  </si>
  <si>
    <t>Kantor Distribusi Jawa Timur</t>
  </si>
  <si>
    <t>Kantor Distribusi Jawa Tengah</t>
  </si>
  <si>
    <t>Kantor Distribusi Jawa Barat</t>
  </si>
  <si>
    <t>Kantor Distribusi Jakarta Raya</t>
  </si>
  <si>
    <t>Kantor Distribusi Bali</t>
  </si>
  <si>
    <t>Kantor Distribusi Banten</t>
  </si>
  <si>
    <t>Kantor Wilayah Aceh</t>
  </si>
  <si>
    <t>Kantor Wilayah Sumatera Utara</t>
  </si>
  <si>
    <t>Kantor Wilayah Sumatera Barat</t>
  </si>
  <si>
    <t>Kantor Wilayah Sumsel, Jambi, Bengkulu</t>
  </si>
  <si>
    <t>Kantor Wilayah Bangka Belitung</t>
  </si>
  <si>
    <t>Kantor Distribusi Lampung</t>
  </si>
  <si>
    <t>Kantor Wilayah Kalimantan Barat</t>
  </si>
  <si>
    <t>Kantor Wilayah Kalimantan Selatan dan Kalimantan Tengah</t>
  </si>
  <si>
    <t>Kantor Wilayah Kalimantan Timur dan Kalimantan Utara</t>
  </si>
  <si>
    <t>Kantor Wilayah Sulawesi Utara, Tengah &amp; Gorontalo</t>
  </si>
  <si>
    <t>Kantor Wilayah Sulawesi Selatan, Tenggara &amp; Barat</t>
  </si>
  <si>
    <t>Kantor Wilayah Papua</t>
  </si>
  <si>
    <t>Kantor Wilayah Nusa Tenggara Timur</t>
  </si>
  <si>
    <t>Kantor Pusat Pemeliharaan Ketenagalistrikan</t>
  </si>
  <si>
    <t>Kantor Pusat Sertifikasi</t>
  </si>
  <si>
    <t>IMPREST TERPUSAT</t>
  </si>
  <si>
    <t>Kantor Pembangkit Sumatera Bagian Utara</t>
  </si>
  <si>
    <t>Kantor Pembangkit Sumatera Bagian Selatan</t>
  </si>
  <si>
    <t>UPT Pematang Siantar</t>
  </si>
  <si>
    <t>Kantor Transmisi Jawa Bagian Timur dan Bali</t>
  </si>
  <si>
    <t>Kantor Wilayah Maluku &amp; Maluku Utara</t>
  </si>
  <si>
    <t>Kantor Wilayah Nusa Tenggara Barat</t>
  </si>
  <si>
    <t>Kantor Pusat Penelitian dan Pengembangan</t>
  </si>
  <si>
    <t>Kantor Pusat Pendidikan dan Pelatihan</t>
  </si>
  <si>
    <t>SALDO HARIAN BANK - SALDO HARIAN BANK RECEIPT</t>
  </si>
  <si>
    <t>BANK ACCOUNT</t>
  </si>
  <si>
    <t>PENERIMAAN</t>
  </si>
  <si>
    <t>PENGELUARAN</t>
  </si>
  <si>
    <t>0017377887</t>
  </si>
  <si>
    <t>0253760326</t>
  </si>
  <si>
    <t>0186881531 ( P2APST )</t>
  </si>
  <si>
    <t>0187343749 ( P2APST )</t>
  </si>
  <si>
    <t>0187341141 ( P2APST )</t>
  </si>
  <si>
    <t>0187344051 ( P2APST )</t>
  </si>
  <si>
    <t>0017377718 (Subsidi)</t>
  </si>
  <si>
    <t>0200214357 (Depresiasi)</t>
  </si>
  <si>
    <t>0200217653 (Margin)</t>
  </si>
  <si>
    <t>0223455105 (KMK)</t>
  </si>
  <si>
    <t xml:space="preserve">BRI </t>
  </si>
  <si>
    <t>0193.01.000152.30.5</t>
  </si>
  <si>
    <t>0193.01.001544.30.1</t>
  </si>
  <si>
    <t>0193.01.001088.30.5 (P2APST)</t>
  </si>
  <si>
    <t>0193.01.001097.30.4 (P2APST)</t>
  </si>
  <si>
    <t>0193.01.001098.30.0 (P2APST)</t>
  </si>
  <si>
    <t>0193.01.001251306 (UJL)</t>
  </si>
  <si>
    <t>019301000154307 (subsidi)</t>
  </si>
  <si>
    <t>019301001177308 (Depr)</t>
  </si>
  <si>
    <t>019301001178304 (Margin)</t>
  </si>
  <si>
    <t>019301000915305 (Obligasi)</t>
  </si>
  <si>
    <t>019301001517304 (Bencana)</t>
  </si>
  <si>
    <t>019301001403301 (KMK)</t>
  </si>
  <si>
    <t>126-0001068013 (Melawai )</t>
  </si>
  <si>
    <t>126-0001067841 ( PLN Pst )</t>
  </si>
  <si>
    <t>126-0006284342 ( PLN Pst )</t>
  </si>
  <si>
    <t>126-00-0573423-0 ( Melawai )</t>
  </si>
  <si>
    <t>126-00-0662986-8 ( PLN Pst )</t>
  </si>
  <si>
    <t>126-0005905970 (Depr)</t>
  </si>
  <si>
    <t>126-0005905988 (Margin)</t>
  </si>
  <si>
    <t>126-0001273324 (subsidi)</t>
  </si>
  <si>
    <t>1260006322514 (Obligasi)</t>
  </si>
  <si>
    <t>1260006001704 (dev/Bcn)</t>
  </si>
  <si>
    <t>7660000776 (Mandiri Syariah )</t>
  </si>
  <si>
    <t>1260006143985 (KMK)</t>
  </si>
  <si>
    <t>BANK DKI</t>
  </si>
  <si>
    <t>101.04.07956.1 ( P2APST )</t>
  </si>
  <si>
    <t>101.04.07957.9 ( P2APST )</t>
  </si>
  <si>
    <t>101.04.08081.0 ( P2APST )</t>
  </si>
  <si>
    <t>101.04.08132.8 ( P2APST )</t>
  </si>
  <si>
    <t>101.04.08142.5 ( P2APST )</t>
  </si>
  <si>
    <t>101.04.06802</t>
  </si>
  <si>
    <t>001.311.2425 ( P2APST )</t>
  </si>
  <si>
    <t>001.304.0254</t>
  </si>
  <si>
    <t>101.4538.018</t>
  </si>
  <si>
    <t>102.3005.014</t>
  </si>
  <si>
    <t>102.2473.014 ( P2APST )</t>
  </si>
  <si>
    <t>102.2479.012 ( P2APST )</t>
  </si>
  <si>
    <t>102.2480.011 ( P2APST )</t>
  </si>
  <si>
    <t>102.2481.017 ( P2APST )</t>
  </si>
  <si>
    <t>1018670018 (subsidi)</t>
  </si>
  <si>
    <t>1022413011 (Bencana)</t>
  </si>
  <si>
    <t>.</t>
  </si>
  <si>
    <t>01.074.0011.77778.0 (Deviden)</t>
  </si>
  <si>
    <t>01.074.0011.07778.6 (subsidi)</t>
  </si>
  <si>
    <t>10740011236860 (P2APST)</t>
  </si>
  <si>
    <t>DANAMON SYARIAH</t>
  </si>
  <si>
    <t>105405377 ( P2APST )</t>
  </si>
  <si>
    <t>2.008.63720.0</t>
  </si>
  <si>
    <t>OCBC NISP</t>
  </si>
  <si>
    <t>127800000722 ( P2APST )</t>
  </si>
  <si>
    <t>BRI SYARIAH</t>
  </si>
  <si>
    <t>7127127127 ( P2APST )</t>
  </si>
  <si>
    <t>BTN JKT KUNINGAN</t>
  </si>
  <si>
    <t>0001.01.30.000911.0</t>
  </si>
  <si>
    <t>TOTAL P2APST</t>
  </si>
  <si>
    <t>TOTAL KONVENSIONAL</t>
  </si>
  <si>
    <t>SALDO RECEIPT</t>
  </si>
  <si>
    <t>PENERIMAAN P2APST</t>
  </si>
  <si>
    <t>MANDIRI MELAWAI</t>
  </si>
  <si>
    <t>MANDIRI PLN PUSAT</t>
  </si>
  <si>
    <t>KMK</t>
  </si>
  <si>
    <t>OBLIGASI</t>
  </si>
  <si>
    <t>PMN</t>
  </si>
  <si>
    <t>SUBSIDI</t>
  </si>
  <si>
    <t>SALDO IMPREST &amp; EQ IDR SALDO VALAS</t>
  </si>
  <si>
    <t>MENU TAMBAHAN PENDAPATAN</t>
  </si>
  <si>
    <t>PERTAMINA &amp; LAIN-LAIN</t>
  </si>
  <si>
    <t>SALDO IMPREST</t>
  </si>
  <si>
    <t>PERUM JASA TIRTA II</t>
  </si>
  <si>
    <t>BANK JABAR BANTEN</t>
  </si>
  <si>
    <t>China - Parit Baru - SLA 1248</t>
  </si>
  <si>
    <t xml:space="preserve">Cexim BOC - Takalar 1260 </t>
  </si>
  <si>
    <t>Cexim BOC - Pangkalan Susu 1261</t>
  </si>
  <si>
    <t>Jasa Notaris PUB II Tahap I 2017</t>
  </si>
  <si>
    <t>Jasa Wali Amanat PUB II Tahap I 2017</t>
  </si>
  <si>
    <t>Biaya Pemeringkatan Pefindo atas PUB II Tahap I</t>
  </si>
  <si>
    <t>Agency Fee KI 2017 Konvensional</t>
  </si>
  <si>
    <t>IBRD 7905-ID</t>
  </si>
  <si>
    <t>ADB 2619-INO</t>
  </si>
  <si>
    <t>AFD CID 1019 01F</t>
  </si>
  <si>
    <t>AFD CID 1024 01B</t>
  </si>
  <si>
    <t>Obligasi Internasional PLN III (Bunga)</t>
  </si>
  <si>
    <t>J B I C - CL Muara Karang</t>
  </si>
  <si>
    <t xml:space="preserve">JBIC No. 1 </t>
  </si>
  <si>
    <t xml:space="preserve">JBIC No. 2 </t>
  </si>
  <si>
    <t>JBIC CLA-3 Saguling Electric Power Station Rehabilitation Project</t>
  </si>
  <si>
    <t>JBIC CLA-4 Paiton Steam Power Plant Rehabilitation Project</t>
  </si>
  <si>
    <t>JBIC - Java-Bali Submarine Cables</t>
  </si>
  <si>
    <t>Tanjung Awar-Awar-Fast Track IDR (Pokok &amp; Bunga)</t>
  </si>
  <si>
    <t>Indramayu-Fast Track IDR (Pokok &amp; Bunga)</t>
  </si>
  <si>
    <t>Transmisi Paket 3 Valas IDR - Fast Track (Pokok &amp; Bunga)</t>
  </si>
  <si>
    <t>Kalbar-Riau-Fast Track IDR  (Pokok &amp; Bunga)</t>
  </si>
  <si>
    <t>Kalbar-Riau-Fast Track IDR Eq.USD (Pokok &amp; Bunga)</t>
  </si>
  <si>
    <t xml:space="preserve">Corporate Loan 2012 - Sindikasi BRI </t>
  </si>
  <si>
    <t>Corporate Loan 2016 - Sindikasi BNI</t>
  </si>
  <si>
    <t>Corporate Loan 2016 - Sindikasi Mandiri</t>
  </si>
  <si>
    <t>Pelabuhan Ratu-Fast Track IDR (Pokok &amp; Bunga)</t>
  </si>
  <si>
    <t>Lampung-Sumut-Fast Track  IDR (Pokok)</t>
  </si>
  <si>
    <t>7 PLTU Luar Jawa-Fast Track IDR (Pokok)</t>
  </si>
  <si>
    <t>Midland Bank.P.Com.</t>
  </si>
  <si>
    <t>Obligasi/Pinjaman Bank 2017 - Financing Gap RKAP</t>
  </si>
  <si>
    <t>Hyundai E &amp; C &amp; PT PP</t>
  </si>
  <si>
    <t>WIKA</t>
  </si>
  <si>
    <t>Cons Grati</t>
  </si>
  <si>
    <t>OM</t>
  </si>
  <si>
    <t>TGI</t>
  </si>
  <si>
    <t>PERTAGAS</t>
  </si>
  <si>
    <t>BANK OF AMERICA</t>
  </si>
  <si>
    <t>LNG</t>
  </si>
  <si>
    <t>BP BERAU</t>
  </si>
  <si>
    <t>ENERGASINDO HEKSA KARYA</t>
  </si>
  <si>
    <t>MEDCO LEMATANG</t>
  </si>
  <si>
    <t>PERTAMINA</t>
  </si>
  <si>
    <t>PHE ONWJ</t>
  </si>
  <si>
    <t>PHE WMO</t>
  </si>
  <si>
    <t>SAKA INDONESIA PANGKAH LIMITED</t>
  </si>
  <si>
    <t>SANTOS</t>
  </si>
  <si>
    <t>HSBC BANK USA</t>
  </si>
  <si>
    <t>HSBC JAKARTA</t>
  </si>
  <si>
    <t>CITICORP TRUSTEE SINGAPORE</t>
  </si>
  <si>
    <t>PEMBELIAN+PINDAH BUKU</t>
  </si>
  <si>
    <t xml:space="preserve">AFD CID 1039 01H </t>
  </si>
  <si>
    <t>PGE ULUBELU UNIT III</t>
  </si>
  <si>
    <t>PGE ULUBELU UNIT IV</t>
  </si>
  <si>
    <t>CNOOC</t>
  </si>
  <si>
    <t>ENERGI MEGA PERSADA</t>
  </si>
  <si>
    <t>ENERGY EQUITY EPIC (SENGKANG)</t>
  </si>
  <si>
    <t>TOTAL E&amp;P INDONESIE</t>
  </si>
  <si>
    <t>JP MORGAN CHASE BANK (SINGAPORE BRANCH)</t>
  </si>
  <si>
    <t>MIZUHO CORPORATE BANK (TOKYO)</t>
  </si>
  <si>
    <t>KOMPOSISI SALDO GLOBAL BOND</t>
  </si>
  <si>
    <t>Annual Fee KSEI PUB II Tahap I (proporsional 6 bulan per seri)</t>
  </si>
  <si>
    <t>KSEI/CIMB</t>
  </si>
  <si>
    <t>ADB 3339-INO (ADB)</t>
  </si>
  <si>
    <t>ADB</t>
  </si>
  <si>
    <t>ADB 8297-INO (ADB - AIF)</t>
  </si>
  <si>
    <t>IBRD 7940 ID</t>
  </si>
  <si>
    <t xml:space="preserve">JBIC Lot-5 </t>
  </si>
  <si>
    <t>Obligasi Berkelanjutan I PLN Tahap II &amp; Sukuk Ijarah (Bunga ke-07)</t>
  </si>
  <si>
    <t>ADB 3083-INO</t>
  </si>
  <si>
    <t>ADB 8276-INO</t>
  </si>
  <si>
    <t>IBRD 8057-ID Upper Cisokan Pumped Storage HEPP Project</t>
  </si>
  <si>
    <t>IBRD 8280-ID</t>
  </si>
  <si>
    <t>IBRD 8610-ID P for R (Bunga, Comm Fee)</t>
  </si>
  <si>
    <t>World Bank</t>
  </si>
  <si>
    <t>JBIC  - IP 515</t>
  </si>
  <si>
    <t>JBIC  - IP 517</t>
  </si>
  <si>
    <t>JBIC  - IP 516</t>
  </si>
  <si>
    <t>JBIC  - IP 525</t>
  </si>
  <si>
    <t>JBIC  - IP 526</t>
  </si>
  <si>
    <t>JBIC  - IP 527</t>
  </si>
  <si>
    <t>JBIC  - IP 532</t>
  </si>
  <si>
    <t>JICA - IP 539</t>
  </si>
  <si>
    <t>JICA - IP 561</t>
  </si>
  <si>
    <t>JBIC  - IP 560</t>
  </si>
  <si>
    <t>Obligasi PLN VIII &amp; Sukuk I  (Bunga &amp; Pajak atas Bunga ke-41)</t>
  </si>
  <si>
    <t>Corporate Loan 2013 - Sindikasi BCA</t>
  </si>
  <si>
    <t>Corporate Loan 2014 - Sindikasi BNI</t>
  </si>
  <si>
    <t>Labuan-Fast Track Eq.USD (Pokok &amp; Bunga)</t>
  </si>
  <si>
    <t>4 PLTU Luar Jawa-Fast Track USD Eq.IDR (Pokok &amp; Bunga)</t>
  </si>
  <si>
    <t>Rembang-Fast Track IDR (Pokok &amp; Bunga)</t>
  </si>
  <si>
    <t xml:space="preserve"> KMK Tahun 2011 (Bunga)</t>
  </si>
  <si>
    <t>Kaltim - Fast Track IDR</t>
  </si>
  <si>
    <t>Corporate Loan BRI 2015</t>
  </si>
  <si>
    <t>Maluku - FTP I (Estimated)</t>
  </si>
  <si>
    <t>Paiton- Fast Track IDR (Bunga)</t>
  </si>
  <si>
    <t>13 PLTU Luar Jawa(Asbanda)-Fast Track IDR&amp;USD (Pokok &amp; Bunga)</t>
  </si>
  <si>
    <t>Riau - Tenayan FTP I (Bunga)</t>
  </si>
  <si>
    <t>Pacitan- Fast Track IDR (Bunga)</t>
  </si>
  <si>
    <t>Teluk Naga- Fast Track IDR (Bunga)</t>
  </si>
  <si>
    <t>Rembang-Fast Track USD (Pokok &amp; Bunga)</t>
  </si>
  <si>
    <t>BOC</t>
  </si>
  <si>
    <t>Obligasi Berkelanjutan I Thp II &amp; Sukuk Ijarah Berkelanjutan I Thp II ( Jasa Pelaks. Pemb. Bunga &amp; Fee ke-3 - incl. PPN 10%)</t>
  </si>
  <si>
    <t>KFW Loan 27348 - Suralaya Rehabilitation (Commitment Fee)</t>
  </si>
  <si>
    <t>KFW Loan 27349 - 1000 islands Renewable Energy (Commitment Fee)</t>
  </si>
  <si>
    <t>KFW</t>
  </si>
  <si>
    <t>KFW Loan 27354 Kamojang Rehabilitation (Commitment Fee)</t>
  </si>
  <si>
    <t>KFW Loan 27834 Java-Bali Crossing (Commitment Fee)</t>
  </si>
  <si>
    <t>Arun - Bunga</t>
  </si>
  <si>
    <t>Bangkanai - Bunga</t>
  </si>
  <si>
    <t>RENCANA PEMBAYARAN PINJAMAN</t>
  </si>
  <si>
    <t>Droping Gross Revenue PLTU Tanjung Jati B Agustus 2017</t>
  </si>
  <si>
    <t>Labuan-Fast Track USD (Agency Fee th. ke-10)</t>
  </si>
  <si>
    <t>Moody's Issuance Fee GMTN 2017</t>
  </si>
  <si>
    <t>BTN</t>
  </si>
  <si>
    <t>Obligasi PLN XI &amp; Sukuk IV (Jasa Pelaks. Pemb. Bunga &amp; Fee ke-30)</t>
  </si>
  <si>
    <t>Obligasi PLN IX &amp; Sukuk II (Jasa Pelaks. Pemb. Bunga &amp; Fee ke-40)</t>
  </si>
  <si>
    <t>Obligasi PLN XII &amp; Sukuk V (Jasa Pelaks. Pemb. Bunga &amp; Fee ke-28)</t>
  </si>
  <si>
    <t>Pembayaran Issuance Fee GMTN PLN 2017 Dari Fitch Ratings</t>
  </si>
  <si>
    <t>Tentative</t>
  </si>
  <si>
    <t>HSBC</t>
  </si>
  <si>
    <t>Upfront Fee KI 2017 Konvensional</t>
  </si>
  <si>
    <t>Upfront Fee KI 2017 Syariah</t>
  </si>
  <si>
    <t>Agency Fee KI 2017 Syariah</t>
  </si>
  <si>
    <t>4 PLTU Luar Jawa-Fast Track IDR (Pokok &amp; Bunga)</t>
  </si>
  <si>
    <t xml:space="preserve">Audit Penjatahan PUB II Tahap I </t>
  </si>
  <si>
    <t>Corporate Loan 2016 - Sindikasi BNI (Agency Fee 2017-2018)</t>
  </si>
  <si>
    <t>Consortium Grati</t>
  </si>
  <si>
    <t>BAJRADAYA SENTRANUSA</t>
  </si>
  <si>
    <t>BND</t>
  </si>
  <si>
    <t>CAD</t>
  </si>
  <si>
    <t>CHF</t>
  </si>
  <si>
    <t>CNH</t>
  </si>
  <si>
    <t>CNY</t>
  </si>
  <si>
    <t>DKK</t>
  </si>
  <si>
    <t>GBP</t>
  </si>
  <si>
    <t>HKD</t>
  </si>
  <si>
    <t>KRW</t>
  </si>
  <si>
    <t>KWD</t>
  </si>
  <si>
    <t>LAK</t>
  </si>
  <si>
    <t>NOK</t>
  </si>
  <si>
    <t>NZD</t>
  </si>
  <si>
    <t>PGK</t>
  </si>
  <si>
    <t>PHP</t>
  </si>
  <si>
    <t>SAR</t>
  </si>
  <si>
    <t>SEK</t>
  </si>
  <si>
    <t>SGD</t>
  </si>
  <si>
    <t>THB</t>
  </si>
  <si>
    <t>VND</t>
  </si>
  <si>
    <t>INDONESIA ASAHAN ALUMINIUM</t>
  </si>
  <si>
    <t>MEDCO E-P</t>
  </si>
  <si>
    <t>DANA TERSEDIA + RECEIPT</t>
  </si>
  <si>
    <t>Legal Services Clifford Chance Jatigede Periode 1 Mei 2017 - 30 Jun 2017</t>
  </si>
  <si>
    <t>OPE under JBIC Loan to PLTGU Muara Karang (500 MW) project</t>
  </si>
  <si>
    <t>PT PP</t>
  </si>
  <si>
    <t>Consortium PT. Wisma Sarana Teknik - PT. Mega Eltra</t>
  </si>
  <si>
    <t>REGAS FEE</t>
  </si>
  <si>
    <t>Tagihan Annual Fee - DBTCA</t>
  </si>
  <si>
    <t>Deutsche Bank</t>
  </si>
  <si>
    <t>KEC International Limited</t>
  </si>
  <si>
    <t>Hubei Hongyuan Power Eng</t>
  </si>
  <si>
    <t>Kons PT Wika - PT Wika ReKons</t>
  </si>
  <si>
    <t>Mitsubishi</t>
  </si>
  <si>
    <t>cons Indogap</t>
  </si>
  <si>
    <t>GPEC</t>
  </si>
  <si>
    <t>APLN</t>
  </si>
  <si>
    <t xml:space="preserve">Bridging </t>
  </si>
  <si>
    <t>LOAN</t>
  </si>
  <si>
    <t>LC MI77106100477 (PMN)</t>
  </si>
  <si>
    <t>LC UIP II</t>
  </si>
  <si>
    <t>DROPPING INVESTASI UIP II</t>
  </si>
  <si>
    <t xml:space="preserve">Jawa 2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</si>
</sst>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5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Rp&quot;#,##0_);\(&quot;Rp&quot;#,##0\)"/>
    <numFmt numFmtId="165" formatCode="&quot;Rp&quot;#,##0.00_);\(&quot;Rp&quot;#,##0.00\)"/>
    <numFmt numFmtId="166" formatCode="_(&quot;Rp&quot;* #,##0.00_);_(&quot;Rp&quot;* \(#,##0.00\);_(&quot;Rp&quot;* &quot;-&quot;??_);_(@_)"/>
    <numFmt numFmtId="167" formatCode="_(* #,##0_);_(* \(#,##0\);_(* &quot;-&quot;??_);_(@_)"/>
    <numFmt numFmtId="168" formatCode="General_)"/>
    <numFmt numFmtId="169" formatCode="[$-409]mmm\-yy;@"/>
    <numFmt numFmtId="170" formatCode="[$-409]m/d/yy\ h:mm\ AM/PM;@"/>
    <numFmt numFmtId="171" formatCode="[$-421]\ dd\ mmmm\ yyyy"/>
    <numFmt numFmtId="172" formatCode="[$-409]d\-mmm\-yy;@"/>
    <numFmt numFmtId="173" formatCode="#,##0;\-#,##0;&quot;-&quot;"/>
    <numFmt numFmtId="174" formatCode="mmmm\-yy"/>
    <numFmt numFmtId="175" formatCode="&quot;Rp&quot;#,##0;[Red]\-&quot;Rp&quot;#,##0"/>
    <numFmt numFmtId="176" formatCode="mmm\.yy"/>
    <numFmt numFmtId="177" formatCode="d\.m\.yy\ h:mm"/>
    <numFmt numFmtId="178" formatCode="0&quot;  &quot;"/>
    <numFmt numFmtId="179" formatCode="&quot;Rp&quot;#,##0;\-&quot;Rp&quot;#,##0"/>
    <numFmt numFmtId="180" formatCode="_-* #,##0_-;\-* #,##0_-;_-* &quot;-&quot;_-;_-@_-"/>
    <numFmt numFmtId="181" formatCode="&quot;CHF&quot;\ #,##0.00;&quot;CHF&quot;\ \-#,##0.00"/>
    <numFmt numFmtId="182" formatCode="\(0%\)"/>
    <numFmt numFmtId="183" formatCode="0.0_);\(0.0\)"/>
    <numFmt numFmtId="184" formatCode="#,##0\ &quot;FB&quot;;\-#,##0\ &quot;FB&quot;"/>
    <numFmt numFmtId="185" formatCode="\$#,##0\ ;\(\$#,##0\)"/>
    <numFmt numFmtId="186" formatCode="#."/>
    <numFmt numFmtId="187" formatCode="#,##0\ &quot;F&quot;;\-#,##0\ &quot;F&quot;"/>
    <numFmt numFmtId="188" formatCode="_-* #,##0\ _D_M_-;\-* #,##0\ _D_M_-;_-* &quot;-&quot;\ _D_M_-;_-@_-"/>
    <numFmt numFmtId="189" formatCode="_-* #,##0.00\ _D_M_-;\-* #,##0.00\ _D_M_-;_-* &quot;-&quot;??\ _D_M_-;_-@_-"/>
    <numFmt numFmtId="190" formatCode="_-&quot;S$&quot;* #,##0_-;\-&quot;S$&quot;* #,##0_-;_-&quot;S$&quot;* &quot;-&quot;_-;_-@_-"/>
    <numFmt numFmtId="191" formatCode="#.00"/>
    <numFmt numFmtId="192" formatCode="#,##0.0_);\(#,##0.0\)"/>
    <numFmt numFmtId="193" formatCode="_-&quot;S$&quot;* #,##0.00_-;\-&quot;S$&quot;* #,##0.00_-;_-&quot;S$&quot;* &quot;-&quot;??_-;_-@_-"/>
    <numFmt numFmtId="194" formatCode="#,##0.0_);[Red]\(#,##0.0\)"/>
    <numFmt numFmtId="195" formatCode="&quot;$&quot;#,##0.00;[Red]\-&quot;$&quot;#,##0.00"/>
    <numFmt numFmtId="196" formatCode="_-* #,##0.00_-;\-* #,##0.00_-;_-* &quot;-&quot;??_-;_-@_-"/>
    <numFmt numFmtId="197" formatCode="_(* #,##0.000_);_(* \(#,##0.000\);_(* &quot;-&quot;??_);_(@_)"/>
    <numFmt numFmtId="198" formatCode="0.00_)"/>
    <numFmt numFmtId="199" formatCode="0_)"/>
    <numFmt numFmtId="200" formatCode="#,##0.00\ &quot;F&quot;;[Red]\-#,##0.00\ &quot;F&quot;"/>
    <numFmt numFmtId="201" formatCode="&quot;VND&quot;#,##0_);[Red]\(&quot;VND&quot;#,##0\)"/>
    <numFmt numFmtId="202" formatCode="#,##0.000_);[Red]\(#,##0.000\)"/>
    <numFmt numFmtId="203" formatCode="[$-409]dd\-mmm\-yy;@"/>
    <numFmt numFmtId="204" formatCode="0.00000%"/>
    <numFmt numFmtId="205" formatCode="0.00000000000000000000000000000000"/>
    <numFmt numFmtId="206" formatCode="#,##0.0"/>
    <numFmt numFmtId="207" formatCode="_(* #,##0.0_);_(* \(#,##0.0\);_(* &quot;-&quot;??_);_(@_)"/>
    <numFmt numFmtId="208" formatCode="dd\-mmm\-yy_)"/>
    <numFmt numFmtId="209" formatCode="0.000000000"/>
    <numFmt numFmtId="210" formatCode="_(* #,##0.000_);_(* \(#,##0.000\);_(* &quot;-&quot;_);_(@_)"/>
    <numFmt numFmtId="211" formatCode="[$-409]mmmm\ d\,\ yyyy;@"/>
    <numFmt numFmtId="212" formatCode="_([$Rp-421]* #,##0_);_([$Rp-421]* \(#,##0\);_([$Rp-421]* &quot;-&quot;??_);_(@_)"/>
    <numFmt numFmtId="213" formatCode="_(* #,##0.00_);_(* \(#,##0.00\);_(* &quot;-&quot;_);_(@_)"/>
    <numFmt numFmtId="214" formatCode=";;"/>
    <numFmt numFmtId="215" formatCode="m/d/yy;@"/>
    <numFmt numFmtId="216" formatCode="0.0000"/>
    <numFmt numFmtId="217" formatCode="#,##0\ &quot;F&quot;;[Red]\-#,##0\ &quot;F&quot;"/>
    <numFmt numFmtId="218" formatCode="_(&quot;$&quot;* #,##0.000_);_(&quot;$&quot;* \(#,##0.000\);_(&quot;$&quot;* &quot;-&quot;??_);_(@_)"/>
    <numFmt numFmtId="219" formatCode="_ * #,##0.00_ ;_ * \-#,##0.00_ ;_ * &quot;-&quot;??_ ;_ @_ "/>
    <numFmt numFmtId="220" formatCode="_ * #,##0_ ;_ * \-#,##0_ ;_ * &quot;-&quot;_ ;_ @_ "/>
    <numFmt numFmtId="221" formatCode="#,##0.00\ &quot;F&quot;;\-#,##0.00\ &quot;F&quot;"/>
    <numFmt numFmtId="222" formatCode="0%_);\(0%\)"/>
    <numFmt numFmtId="223" formatCode="&quot;S$&quot;#,##0.00;[Red]\-&quot;S$&quot;#,##0.00"/>
    <numFmt numFmtId="224" formatCode="0.0"/>
    <numFmt numFmtId="225" formatCode="mm/dd/yy"/>
    <numFmt numFmtId="226" formatCode="0.00&quot;  &quot;"/>
    <numFmt numFmtId="227" formatCode="#,##0.0000"/>
    <numFmt numFmtId="228" formatCode="_-&quot;$&quot;\ * #,##0_-;\-&quot;$&quot;\ * #,##0_-;_-&quot;$&quot;\ * &quot;-&quot;_-;_-@_-"/>
    <numFmt numFmtId="229" formatCode="&quot;｣ &quot;#,##0.00_);[Red]\(&quot;｣ &quot;#,##0.00\)"/>
    <numFmt numFmtId="230" formatCode="_-* #,##0\ &quot;DM&quot;_-;\-* #,##0\ &quot;DM&quot;_-;_-* &quot;-&quot;\ &quot;DM&quot;_-;_-@_-"/>
    <numFmt numFmtId="231" formatCode="_-* #,##0.00\ &quot;DM&quot;_-;\-* #,##0.00\ &quot;DM&quot;_-;_-* &quot;-&quot;??\ &quot;DM&quot;_-;_-@_-"/>
    <numFmt numFmtId="232" formatCode="&quot;\&quot;#,##0;[Red]&quot;\&quot;&quot;\&quot;\-#,##0"/>
    <numFmt numFmtId="233" formatCode="&quot;\&quot;#,##0.00;[Red]&quot;\&quot;&quot;\&quot;&quot;\&quot;&quot;\&quot;&quot;\&quot;&quot;\&quot;\-#,##0.00"/>
    <numFmt numFmtId="234" formatCode="&quot;\&quot;#,##0.00;[Red]&quot;\&quot;\-#,##0.00"/>
    <numFmt numFmtId="235" formatCode="&quot;\&quot;#,##0;[Red]&quot;\&quot;\-#,##0"/>
    <numFmt numFmtId="236" formatCode="#,##0.00\ &quot;\&quot;;[Red]#,##0.00\ &quot;\&quot;"/>
    <numFmt numFmtId="237" formatCode="#,##0\ &quot;\&quot;;[Red]#,##0\ &quot;\&quot;"/>
    <numFmt numFmtId="238" formatCode="[$-421]dd\ mmmm\ yyyy;@"/>
    <numFmt numFmtId="239" formatCode="dd/mm/yyyy;@"/>
    <numFmt numFmtId="240" formatCode="[$-F800]dddd\,\ mmmm\ dd\,\ yyyy"/>
    <numFmt numFmtId="241" formatCode="0.000"/>
  </numFmts>
  <fonts count="19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sz val="10"/>
      <name val="Univers (W1)"/>
    </font>
    <font>
      <sz val="10"/>
      <name val="Helv"/>
      <charset val="204"/>
    </font>
    <font>
      <sz val="10"/>
      <name val="MS Sans Serif"/>
      <family val="2"/>
    </font>
    <font>
      <sz val="12"/>
      <name val="Helv"/>
    </font>
    <font>
      <sz val="12"/>
      <name val="Times New Roman"/>
      <family val="1"/>
    </font>
    <font>
      <sz val="12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1"/>
      <color indexed="9"/>
      <name val="Calibri"/>
      <family val="2"/>
      <charset val="1"/>
    </font>
    <font>
      <sz val="11"/>
      <color theme="0"/>
      <name val="Calibri"/>
      <family val="2"/>
      <charset val="1"/>
      <scheme val="minor"/>
    </font>
    <font>
      <sz val="12"/>
      <name val="¹UAAA¼"/>
      <family val="3"/>
      <charset val="255"/>
    </font>
    <font>
      <sz val="8"/>
      <name val="Times New Roman"/>
      <family val="1"/>
    </font>
    <font>
      <sz val="10"/>
      <color indexed="8"/>
      <name val="Univers"/>
      <family val="2"/>
    </font>
    <font>
      <sz val="11"/>
      <color indexed="20"/>
      <name val="Calibri"/>
      <family val="2"/>
      <charset val="1"/>
    </font>
    <font>
      <sz val="11"/>
      <color rgb="FF9C0006"/>
      <name val="Calibri"/>
      <family val="2"/>
      <charset val="1"/>
      <scheme val="minor"/>
    </font>
    <font>
      <sz val="10"/>
      <color indexed="8"/>
      <name val="Arial"/>
      <family val="2"/>
    </font>
    <font>
      <sz val="10"/>
      <name val="Times"/>
      <family val="1"/>
    </font>
    <font>
      <b/>
      <sz val="11"/>
      <color indexed="52"/>
      <name val="Calibri"/>
      <family val="2"/>
      <charset val="1"/>
    </font>
    <font>
      <b/>
      <sz val="11"/>
      <color rgb="FFFA7D00"/>
      <name val="Calibri"/>
      <family val="2"/>
      <charset val="1"/>
      <scheme val="minor"/>
    </font>
    <font>
      <sz val="10"/>
      <name val="Geneva"/>
    </font>
    <font>
      <b/>
      <sz val="11"/>
      <name val="Arial"/>
      <family val="2"/>
    </font>
    <font>
      <sz val="7"/>
      <name val="Times New Roman"/>
      <family val="1"/>
    </font>
    <font>
      <b/>
      <sz val="11"/>
      <color indexed="9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12"/>
      <name val="Tms Rmn"/>
    </font>
    <font>
      <sz val="10"/>
      <color indexed="8"/>
      <name val="Tahoma"/>
      <family val="2"/>
      <charset val="1"/>
    </font>
    <font>
      <sz val="11"/>
      <color indexed="8"/>
      <name val="Calibri"/>
      <family val="2"/>
    </font>
    <font>
      <sz val="10"/>
      <name val="Book Antiqua"/>
      <family val="1"/>
    </font>
    <font>
      <sz val="9"/>
      <name val="Arial"/>
      <family val="2"/>
    </font>
    <font>
      <sz val="8"/>
      <name val="Arial"/>
      <family val="2"/>
    </font>
    <font>
      <sz val="12"/>
      <color theme="1"/>
      <name val="Open Sans"/>
      <family val="2"/>
    </font>
    <font>
      <sz val="10"/>
      <name val="MS Serif"/>
      <family val="1"/>
    </font>
    <font>
      <sz val="10"/>
      <name val="Courier"/>
      <family val="3"/>
    </font>
    <font>
      <sz val="13"/>
      <name val="Times New Roman"/>
      <family val="1"/>
    </font>
    <font>
      <sz val="11"/>
      <name val="Times New Roman"/>
      <family val="1"/>
    </font>
    <font>
      <sz val="1"/>
      <color indexed="16"/>
      <name val="Courier"/>
      <family val="3"/>
    </font>
    <font>
      <b/>
      <sz val="8"/>
      <name val="Arial"/>
      <family val="2"/>
    </font>
    <font>
      <sz val="1"/>
      <color indexed="8"/>
      <name val="Courier"/>
      <family val="3"/>
    </font>
    <font>
      <b/>
      <sz val="8"/>
      <name val="Arial"/>
      <family val="2"/>
      <charset val="238"/>
    </font>
    <font>
      <sz val="10"/>
      <color indexed="16"/>
      <name val="MS Serif"/>
      <family val="1"/>
    </font>
    <font>
      <i/>
      <sz val="11"/>
      <color indexed="23"/>
      <name val="Calibri"/>
      <family val="2"/>
      <charset val="1"/>
    </font>
    <font>
      <i/>
      <sz val="11"/>
      <color rgb="FF7F7F7F"/>
      <name val="Calibri"/>
      <family val="2"/>
      <charset val="1"/>
      <scheme val="minor"/>
    </font>
    <font>
      <i/>
      <sz val="1"/>
      <color indexed="8"/>
      <name val="Courier"/>
      <family val="3"/>
    </font>
    <font>
      <sz val="11"/>
      <color indexed="17"/>
      <name val="Calibri"/>
      <family val="2"/>
      <charset val="1"/>
    </font>
    <font>
      <sz val="11"/>
      <color rgb="FF006100"/>
      <name val="Calibri"/>
      <family val="2"/>
      <charset val="1"/>
      <scheme val="minor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indexed="56"/>
      <name val="Calibri"/>
      <family val="2"/>
      <charset val="1"/>
    </font>
    <font>
      <b/>
      <sz val="11"/>
      <color theme="3"/>
      <name val="Calibri"/>
      <family val="2"/>
      <charset val="1"/>
      <scheme val="minor"/>
    </font>
    <font>
      <b/>
      <sz val="1"/>
      <color indexed="16"/>
      <name val="Courier"/>
      <family val="3"/>
    </font>
    <font>
      <b/>
      <sz val="1"/>
      <color indexed="8"/>
      <name val="Courier"/>
      <family val="3"/>
    </font>
    <font>
      <b/>
      <sz val="8"/>
      <name val="MS Sans Serif"/>
      <family val="2"/>
    </font>
    <font>
      <b/>
      <sz val="9"/>
      <color indexed="16"/>
      <name val="SwitzerlandCondensed"/>
    </font>
    <font>
      <u/>
      <sz val="11"/>
      <color theme="10"/>
      <name val="Calibri"/>
      <family val="2"/>
      <charset val="1"/>
      <scheme val="minor"/>
    </font>
    <font>
      <u/>
      <sz val="10"/>
      <color indexed="12"/>
      <name val="Arial"/>
      <family val="2"/>
    </font>
    <font>
      <u/>
      <sz val="10.8"/>
      <color theme="10"/>
      <name val="Calibri"/>
      <family val="2"/>
    </font>
    <font>
      <u/>
      <sz val="11"/>
      <color theme="10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rgb="FF3F3F76"/>
      <name val="Calibri"/>
      <family val="2"/>
      <charset val="1"/>
      <scheme val="minor"/>
    </font>
    <font>
      <sz val="8"/>
      <color indexed="39"/>
      <name val="Arial"/>
      <family val="2"/>
    </font>
    <font>
      <sz val="11"/>
      <color indexed="52"/>
      <name val="Calibri"/>
      <family val="2"/>
      <charset val="1"/>
    </font>
    <font>
      <sz val="11"/>
      <color rgb="FFFA7D00"/>
      <name val="Calibri"/>
      <family val="2"/>
      <charset val="1"/>
      <scheme val="minor"/>
    </font>
    <font>
      <sz val="12"/>
      <color indexed="9"/>
      <name val="Helv"/>
    </font>
    <font>
      <b/>
      <sz val="10"/>
      <name val="Arial"/>
      <family val="2"/>
      <charset val="238"/>
    </font>
    <font>
      <sz val="11"/>
      <color indexed="60"/>
      <name val="Calibri"/>
      <family val="2"/>
      <charset val="1"/>
    </font>
    <font>
      <sz val="11"/>
      <color rgb="FF9C6500"/>
      <name val="Calibri"/>
      <family val="2"/>
      <charset val="1"/>
      <scheme val="minor"/>
    </font>
    <font>
      <sz val="7"/>
      <name val="Small Fonts"/>
      <family val="2"/>
    </font>
    <font>
      <sz val="10"/>
      <name val="VNtimes new roman"/>
      <family val="2"/>
    </font>
    <font>
      <sz val="11"/>
      <color theme="1"/>
      <name val="Calibri"/>
      <family val="2"/>
      <charset val="1"/>
    </font>
    <font>
      <sz val="8"/>
      <color indexed="8"/>
      <name val="Arial"/>
      <family val="2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Trebuchet MS"/>
      <family val="2"/>
    </font>
    <font>
      <sz val="10"/>
      <color indexed="8"/>
      <name val="MS Sans Serif"/>
      <family val="2"/>
    </font>
    <font>
      <b/>
      <sz val="10"/>
      <color indexed="18"/>
      <name val="Arial"/>
      <family val="2"/>
    </font>
    <font>
      <b/>
      <sz val="11"/>
      <color indexed="63"/>
      <name val="Calibri"/>
      <family val="2"/>
      <charset val="1"/>
    </font>
    <font>
      <b/>
      <sz val="11"/>
      <color rgb="FF3F3F3F"/>
      <name val="Calibri"/>
      <family val="2"/>
      <charset val="1"/>
      <scheme val="minor"/>
    </font>
    <font>
      <b/>
      <sz val="9"/>
      <name val="Arial"/>
      <family val="2"/>
      <charset val="238"/>
    </font>
    <font>
      <sz val="11"/>
      <name val="ＭＳ Ｐゴシック"/>
      <charset val="128"/>
    </font>
    <font>
      <b/>
      <sz val="10"/>
      <name val="Courier New"/>
      <family val="3"/>
    </font>
    <font>
      <b/>
      <sz val="9"/>
      <color indexed="10"/>
      <name val="SwitzerlandCondensed"/>
    </font>
    <font>
      <sz val="10"/>
      <name val="Arial CE"/>
      <family val="2"/>
      <charset val="238"/>
    </font>
    <font>
      <sz val="8"/>
      <name val="Arial"/>
      <family val="2"/>
      <charset val="238"/>
    </font>
    <font>
      <sz val="10"/>
      <name val="Tms Rmn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b/>
      <i/>
      <sz val="8"/>
      <name val="Arial"/>
      <family val="2"/>
    </font>
    <font>
      <sz val="12"/>
      <name val="Univers (WN)"/>
      <family val="2"/>
    </font>
    <font>
      <sz val="8"/>
      <name val="MS Sans Serif"/>
      <family val="2"/>
    </font>
    <font>
      <b/>
      <sz val="12"/>
      <name val="MS Sans Serif"/>
      <family val="2"/>
    </font>
    <font>
      <sz val="11"/>
      <name val="Helv"/>
    </font>
    <font>
      <sz val="10"/>
      <name val="Geneva"/>
      <family val="2"/>
    </font>
    <font>
      <sz val="12"/>
      <name val="MS Sans Serif"/>
      <family val="2"/>
    </font>
    <font>
      <b/>
      <sz val="9"/>
      <name val="Arial"/>
      <family val="2"/>
    </font>
    <font>
      <b/>
      <sz val="8"/>
      <color indexed="8"/>
      <name val="Helv"/>
    </font>
    <font>
      <b/>
      <sz val="10"/>
      <color indexed="10"/>
      <name val="Arial"/>
      <family val="2"/>
    </font>
    <font>
      <b/>
      <sz val="18"/>
      <color indexed="56"/>
      <name val="Cambria"/>
      <family val="2"/>
      <charset val="1"/>
    </font>
    <font>
      <b/>
      <sz val="18"/>
      <color theme="3"/>
      <name val="Cambria"/>
      <family val="2"/>
      <charset val="1"/>
      <scheme val="major"/>
    </font>
    <font>
      <b/>
      <sz val="12"/>
      <name val="Geneva"/>
    </font>
    <font>
      <b/>
      <sz val="11"/>
      <color theme="1"/>
      <name val="Calibri"/>
      <family val="2"/>
      <charset val="1"/>
      <scheme val="minor"/>
    </font>
    <font>
      <sz val="10"/>
      <name val="Helv"/>
      <family val="2"/>
    </font>
    <font>
      <sz val="10"/>
      <color indexed="12"/>
      <name val="Arial"/>
      <family val="2"/>
    </font>
    <font>
      <b/>
      <sz val="16"/>
      <name val="AT*Carleton"/>
      <charset val="2"/>
    </font>
    <font>
      <sz val="11"/>
      <color indexed="10"/>
      <name val="Calibri"/>
      <family val="2"/>
      <charset val="1"/>
    </font>
    <font>
      <sz val="11"/>
      <color rgb="FFFF0000"/>
      <name val="Calibri"/>
      <family val="2"/>
      <charset val="1"/>
      <scheme val="minor"/>
    </font>
    <font>
      <sz val="12"/>
      <name val="Helv"/>
      <family val="2"/>
    </font>
    <font>
      <sz val="8"/>
      <color indexed="9"/>
      <name val="Arial"/>
      <family val="2"/>
    </font>
    <font>
      <sz val="14"/>
      <name val="뼻뮝"/>
      <family val="3"/>
      <charset val="255"/>
    </font>
    <font>
      <sz val="12"/>
      <name val="뼻뮝"/>
      <family val="1"/>
      <charset val="255"/>
    </font>
    <font>
      <sz val="12"/>
      <name val="바탕체"/>
      <family val="1"/>
      <charset val="255"/>
    </font>
    <font>
      <sz val="10"/>
      <name val="굴림체"/>
      <family val="3"/>
      <charset val="255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b/>
      <sz val="16"/>
      <name val="Arial"/>
      <family val="2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Franklin Gothic Medium Cond"/>
      <family val="2"/>
    </font>
    <font>
      <b/>
      <u/>
      <sz val="16"/>
      <name val="Arial"/>
      <family val="2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Tahoma"/>
      <family val="2"/>
    </font>
    <font>
      <sz val="10"/>
      <color theme="1"/>
      <name val="Tahoma"/>
      <family val="2"/>
    </font>
    <font>
      <b/>
      <sz val="14"/>
      <name val="Arial"/>
      <family val="2"/>
    </font>
    <font>
      <sz val="12"/>
      <color indexed="8"/>
      <name val="Calibri"/>
      <family val="2"/>
      <scheme val="minor"/>
    </font>
    <font>
      <b/>
      <u/>
      <sz val="16"/>
      <color rgb="FFFF0000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10"/>
      <color theme="0"/>
      <name val="Arial"/>
      <family val="2"/>
    </font>
    <font>
      <b/>
      <sz val="11"/>
      <color theme="0"/>
      <name val="Arial"/>
      <family val="2"/>
    </font>
    <font>
      <b/>
      <u/>
      <sz val="20"/>
      <name val="Arial"/>
      <family val="2"/>
    </font>
    <font>
      <sz val="11"/>
      <color indexed="8"/>
      <name val="Calibri"/>
      <family val="2"/>
      <scheme val="minor"/>
    </font>
    <font>
      <sz val="11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rgb="FFFF0000"/>
      <name val="Calibri"/>
      <family val="2"/>
    </font>
    <font>
      <sz val="12"/>
      <color theme="0"/>
      <name val="Arial"/>
      <family val="2"/>
    </font>
    <font>
      <b/>
      <u/>
      <sz val="14"/>
      <name val="Arial"/>
      <family val="2"/>
    </font>
    <font>
      <sz val="14"/>
      <name val="Calibri"/>
      <family val="2"/>
      <scheme val="minor"/>
    </font>
    <font>
      <b/>
      <sz val="10"/>
      <color theme="0"/>
      <name val="Arial"/>
      <family val="2"/>
    </font>
  </fonts>
  <fills count="10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gray125">
        <fgColor indexed="8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1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4702">
    <xf numFmtId="0" fontId="0" fillId="0" borderId="0"/>
    <xf numFmtId="0" fontId="35" fillId="0" borderId="0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168" fontId="3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8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8" fontId="3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8" fontId="3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8" fontId="3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168" fontId="3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8" fontId="3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36" fillId="0" borderId="15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7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4" fillId="11" borderId="0" applyNumberFormat="0" applyBorder="0" applyAlignment="0" applyProtection="0"/>
    <xf numFmtId="169" fontId="43" fillId="46" borderId="0" applyNumberFormat="0" applyBorder="0" applyAlignment="0" applyProtection="0"/>
    <xf numFmtId="169" fontId="14" fillId="11" borderId="0" applyNumberFormat="0" applyBorder="0" applyAlignment="0" applyProtection="0"/>
    <xf numFmtId="169" fontId="14" fillId="11" borderId="0" applyNumberFormat="0" applyBorder="0" applyAlignment="0" applyProtection="0"/>
    <xf numFmtId="169" fontId="14" fillId="11" borderId="0" applyNumberFormat="0" applyBorder="0" applyAlignment="0" applyProtection="0"/>
    <xf numFmtId="0" fontId="14" fillId="11" borderId="0" applyNumberFormat="0" applyBorder="0" applyAlignment="0" applyProtection="0"/>
    <xf numFmtId="169" fontId="43" fillId="46" borderId="0" applyNumberFormat="0" applyBorder="0" applyAlignment="0" applyProtection="0"/>
    <xf numFmtId="169" fontId="14" fillId="11" borderId="0" applyNumberFormat="0" applyBorder="0" applyAlignment="0" applyProtection="0"/>
    <xf numFmtId="169" fontId="14" fillId="11" borderId="0" applyNumberFormat="0" applyBorder="0" applyAlignment="0" applyProtection="0"/>
    <xf numFmtId="169" fontId="14" fillId="11" borderId="0" applyNumberFormat="0" applyBorder="0" applyAlignment="0" applyProtection="0"/>
    <xf numFmtId="170" fontId="43" fillId="46" borderId="0" applyNumberFormat="0" applyBorder="0" applyAlignment="0" applyProtection="0"/>
    <xf numFmtId="169" fontId="43" fillId="46" borderId="0" applyNumberFormat="0" applyBorder="0" applyAlignment="0" applyProtection="0"/>
    <xf numFmtId="169" fontId="14" fillId="11" borderId="0" applyNumberFormat="0" applyBorder="0" applyAlignment="0" applyProtection="0"/>
    <xf numFmtId="169" fontId="14" fillId="11" borderId="0" applyNumberFormat="0" applyBorder="0" applyAlignment="0" applyProtection="0"/>
    <xf numFmtId="169" fontId="14" fillId="11" borderId="0" applyNumberFormat="0" applyBorder="0" applyAlignment="0" applyProtection="0"/>
    <xf numFmtId="170" fontId="43" fillId="46" borderId="0" applyNumberFormat="0" applyBorder="0" applyAlignment="0" applyProtection="0"/>
    <xf numFmtId="171" fontId="14" fillId="11" borderId="0" applyNumberFormat="0" applyBorder="0" applyAlignment="0" applyProtection="0"/>
    <xf numFmtId="171" fontId="1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169" fontId="14" fillId="11" borderId="0" applyNumberFormat="0" applyBorder="0" applyAlignment="0" applyProtection="0"/>
    <xf numFmtId="169" fontId="14" fillId="11" borderId="0" applyNumberFormat="0" applyBorder="0" applyAlignment="0" applyProtection="0"/>
    <xf numFmtId="169" fontId="14" fillId="11" borderId="0" applyNumberFormat="0" applyBorder="0" applyAlignment="0" applyProtection="0"/>
    <xf numFmtId="169" fontId="14" fillId="11" borderId="0" applyNumberFormat="0" applyBorder="0" applyAlignment="0" applyProtection="0"/>
    <xf numFmtId="169" fontId="14" fillId="11" borderId="0" applyNumberFormat="0" applyBorder="0" applyAlignment="0" applyProtection="0"/>
    <xf numFmtId="171" fontId="14" fillId="11" borderId="0" applyNumberFormat="0" applyBorder="0" applyAlignment="0" applyProtection="0"/>
    <xf numFmtId="171" fontId="14" fillId="11" borderId="0" applyNumberFormat="0" applyBorder="0" applyAlignment="0" applyProtection="0"/>
    <xf numFmtId="169" fontId="1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170" fontId="1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14" fillId="11" borderId="0" applyNumberFormat="0" applyBorder="0" applyAlignment="0" applyProtection="0"/>
    <xf numFmtId="169" fontId="14" fillId="11" borderId="0" applyNumberFormat="0" applyBorder="0" applyAlignment="0" applyProtection="0"/>
    <xf numFmtId="0" fontId="14" fillId="11" borderId="0" applyNumberFormat="0" applyBorder="0" applyAlignment="0" applyProtection="0"/>
    <xf numFmtId="169" fontId="14" fillId="11" borderId="0" applyNumberFormat="0" applyBorder="0" applyAlignment="0" applyProtection="0"/>
    <xf numFmtId="0" fontId="14" fillId="11" borderId="0" applyNumberFormat="0" applyBorder="0" applyAlignment="0" applyProtection="0"/>
    <xf numFmtId="169" fontId="14" fillId="11" borderId="0" applyNumberFormat="0" applyBorder="0" applyAlignment="0" applyProtection="0"/>
    <xf numFmtId="0" fontId="14" fillId="11" borderId="0" applyNumberFormat="0" applyBorder="0" applyAlignment="0" applyProtection="0"/>
    <xf numFmtId="169" fontId="14" fillId="11" borderId="0" applyNumberFormat="0" applyBorder="0" applyAlignment="0" applyProtection="0"/>
    <xf numFmtId="0" fontId="14" fillId="11" borderId="0" applyNumberFormat="0" applyBorder="0" applyAlignment="0" applyProtection="0"/>
    <xf numFmtId="169" fontId="14" fillId="11" borderId="0" applyNumberFormat="0" applyBorder="0" applyAlignment="0" applyProtection="0"/>
    <xf numFmtId="0" fontId="14" fillId="11" borderId="0" applyNumberFormat="0" applyBorder="0" applyAlignment="0" applyProtection="0"/>
    <xf numFmtId="169" fontId="14" fillId="11" borderId="0" applyNumberFormat="0" applyBorder="0" applyAlignment="0" applyProtection="0"/>
    <xf numFmtId="0" fontId="14" fillId="11" borderId="0" applyNumberFormat="0" applyBorder="0" applyAlignment="0" applyProtection="0"/>
    <xf numFmtId="169" fontId="1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14" fillId="11" borderId="0" applyNumberFormat="0" applyBorder="0" applyAlignment="0" applyProtection="0"/>
    <xf numFmtId="171" fontId="14" fillId="11" borderId="0" applyNumberFormat="0" applyBorder="0" applyAlignment="0" applyProtection="0"/>
    <xf numFmtId="171" fontId="14" fillId="11" borderId="0" applyNumberFormat="0" applyBorder="0" applyAlignment="0" applyProtection="0"/>
    <xf numFmtId="169" fontId="1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14" fillId="11" borderId="0" applyNumberFormat="0" applyBorder="0" applyAlignment="0" applyProtection="0"/>
    <xf numFmtId="171" fontId="14" fillId="11" borderId="0" applyNumberFormat="0" applyBorder="0" applyAlignment="0" applyProtection="0"/>
    <xf numFmtId="171" fontId="14" fillId="11" borderId="0" applyNumberFormat="0" applyBorder="0" applyAlignment="0" applyProtection="0"/>
    <xf numFmtId="169" fontId="1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14" fillId="11" borderId="0" applyNumberFormat="0" applyBorder="0" applyAlignment="0" applyProtection="0"/>
    <xf numFmtId="169" fontId="43" fillId="46" borderId="0" applyNumberFormat="0" applyBorder="0" applyAlignment="0" applyProtection="0"/>
    <xf numFmtId="171" fontId="14" fillId="11" borderId="0" applyNumberFormat="0" applyBorder="0" applyAlignment="0" applyProtection="0"/>
    <xf numFmtId="171" fontId="14" fillId="11" borderId="0" applyNumberFormat="0" applyBorder="0" applyAlignment="0" applyProtection="0"/>
    <xf numFmtId="169" fontId="14" fillId="11" borderId="0" applyNumberFormat="0" applyBorder="0" applyAlignment="0" applyProtection="0"/>
    <xf numFmtId="169" fontId="14" fillId="11" borderId="0" applyNumberFormat="0" applyBorder="0" applyAlignment="0" applyProtection="0"/>
    <xf numFmtId="169" fontId="1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14" fillId="11" borderId="0" applyNumberFormat="0" applyBorder="0" applyAlignment="0" applyProtection="0"/>
    <xf numFmtId="169" fontId="43" fillId="46" borderId="0" applyNumberFormat="0" applyBorder="0" applyAlignment="0" applyProtection="0"/>
    <xf numFmtId="171" fontId="14" fillId="11" borderId="0" applyNumberFormat="0" applyBorder="0" applyAlignment="0" applyProtection="0"/>
    <xf numFmtId="171" fontId="14" fillId="11" borderId="0" applyNumberFormat="0" applyBorder="0" applyAlignment="0" applyProtection="0"/>
    <xf numFmtId="169" fontId="14" fillId="11" borderId="0" applyNumberFormat="0" applyBorder="0" applyAlignment="0" applyProtection="0"/>
    <xf numFmtId="169" fontId="14" fillId="11" borderId="0" applyNumberFormat="0" applyBorder="0" applyAlignment="0" applyProtection="0"/>
    <xf numFmtId="169" fontId="14" fillId="11" borderId="0" applyNumberFormat="0" applyBorder="0" applyAlignment="0" applyProtection="0"/>
    <xf numFmtId="0" fontId="14" fillId="11" borderId="0" applyNumberFormat="0" applyBorder="0" applyAlignment="0" applyProtection="0"/>
    <xf numFmtId="169" fontId="43" fillId="46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169" fontId="14" fillId="11" borderId="0" applyNumberFormat="0" applyBorder="0" applyAlignment="0" applyProtection="0"/>
    <xf numFmtId="169" fontId="14" fillId="11" borderId="0" applyNumberFormat="0" applyBorder="0" applyAlignment="0" applyProtection="0"/>
    <xf numFmtId="169" fontId="14" fillId="11" borderId="0" applyNumberFormat="0" applyBorder="0" applyAlignment="0" applyProtection="0"/>
    <xf numFmtId="0" fontId="14" fillId="11" borderId="0" applyNumberFormat="0" applyBorder="0" applyAlignment="0" applyProtection="0"/>
    <xf numFmtId="169" fontId="43" fillId="46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169" fontId="14" fillId="11" borderId="0" applyNumberFormat="0" applyBorder="0" applyAlignment="0" applyProtection="0"/>
    <xf numFmtId="169" fontId="14" fillId="11" borderId="0" applyNumberFormat="0" applyBorder="0" applyAlignment="0" applyProtection="0"/>
    <xf numFmtId="169" fontId="14" fillId="11" borderId="0" applyNumberFormat="0" applyBorder="0" applyAlignment="0" applyProtection="0"/>
    <xf numFmtId="0" fontId="14" fillId="11" borderId="0" applyNumberFormat="0" applyBorder="0" applyAlignment="0" applyProtection="0"/>
    <xf numFmtId="169" fontId="43" fillId="46" borderId="0" applyNumberFormat="0" applyBorder="0" applyAlignment="0" applyProtection="0"/>
    <xf numFmtId="169" fontId="14" fillId="11" borderId="0" applyNumberFormat="0" applyBorder="0" applyAlignment="0" applyProtection="0"/>
    <xf numFmtId="169" fontId="14" fillId="11" borderId="0" applyNumberFormat="0" applyBorder="0" applyAlignment="0" applyProtection="0"/>
    <xf numFmtId="169" fontId="14" fillId="11" borderId="0" applyNumberFormat="0" applyBorder="0" applyAlignment="0" applyProtection="0"/>
    <xf numFmtId="0" fontId="14" fillId="15" borderId="0" applyNumberFormat="0" applyBorder="0" applyAlignment="0" applyProtection="0"/>
    <xf numFmtId="169" fontId="43" fillId="47" borderId="0" applyNumberFormat="0" applyBorder="0" applyAlignment="0" applyProtection="0"/>
    <xf numFmtId="169" fontId="14" fillId="15" borderId="0" applyNumberFormat="0" applyBorder="0" applyAlignment="0" applyProtection="0"/>
    <xf numFmtId="169" fontId="14" fillId="15" borderId="0" applyNumberFormat="0" applyBorder="0" applyAlignment="0" applyProtection="0"/>
    <xf numFmtId="169" fontId="14" fillId="15" borderId="0" applyNumberFormat="0" applyBorder="0" applyAlignment="0" applyProtection="0"/>
    <xf numFmtId="0" fontId="14" fillId="15" borderId="0" applyNumberFormat="0" applyBorder="0" applyAlignment="0" applyProtection="0"/>
    <xf numFmtId="169" fontId="43" fillId="47" borderId="0" applyNumberFormat="0" applyBorder="0" applyAlignment="0" applyProtection="0"/>
    <xf numFmtId="169" fontId="14" fillId="15" borderId="0" applyNumberFormat="0" applyBorder="0" applyAlignment="0" applyProtection="0"/>
    <xf numFmtId="169" fontId="14" fillId="15" borderId="0" applyNumberFormat="0" applyBorder="0" applyAlignment="0" applyProtection="0"/>
    <xf numFmtId="169" fontId="14" fillId="15" borderId="0" applyNumberFormat="0" applyBorder="0" applyAlignment="0" applyProtection="0"/>
    <xf numFmtId="170" fontId="43" fillId="47" borderId="0" applyNumberFormat="0" applyBorder="0" applyAlignment="0" applyProtection="0"/>
    <xf numFmtId="169" fontId="43" fillId="47" borderId="0" applyNumberFormat="0" applyBorder="0" applyAlignment="0" applyProtection="0"/>
    <xf numFmtId="169" fontId="14" fillId="15" borderId="0" applyNumberFormat="0" applyBorder="0" applyAlignment="0" applyProtection="0"/>
    <xf numFmtId="169" fontId="14" fillId="15" borderId="0" applyNumberFormat="0" applyBorder="0" applyAlignment="0" applyProtection="0"/>
    <xf numFmtId="169" fontId="14" fillId="15" borderId="0" applyNumberFormat="0" applyBorder="0" applyAlignment="0" applyProtection="0"/>
    <xf numFmtId="170" fontId="43" fillId="47" borderId="0" applyNumberFormat="0" applyBorder="0" applyAlignment="0" applyProtection="0"/>
    <xf numFmtId="169" fontId="43" fillId="47" borderId="0" applyNumberFormat="0" applyBorder="0" applyAlignment="0" applyProtection="0"/>
    <xf numFmtId="170" fontId="43" fillId="47" borderId="0" applyNumberFormat="0" applyBorder="0" applyAlignment="0" applyProtection="0"/>
    <xf numFmtId="171" fontId="14" fillId="15" borderId="0" applyNumberFormat="0" applyBorder="0" applyAlignment="0" applyProtection="0"/>
    <xf numFmtId="171" fontId="1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172" fontId="14" fillId="15" borderId="0" applyNumberFormat="0" applyBorder="0" applyAlignment="0" applyProtection="0"/>
    <xf numFmtId="0" fontId="14" fillId="15" borderId="0" applyNumberFormat="0" applyBorder="0" applyAlignment="0" applyProtection="0"/>
    <xf numFmtId="169" fontId="14" fillId="15" borderId="0" applyNumberFormat="0" applyBorder="0" applyAlignment="0" applyProtection="0"/>
    <xf numFmtId="169" fontId="14" fillId="15" borderId="0" applyNumberFormat="0" applyBorder="0" applyAlignment="0" applyProtection="0"/>
    <xf numFmtId="169" fontId="14" fillId="15" borderId="0" applyNumberFormat="0" applyBorder="0" applyAlignment="0" applyProtection="0"/>
    <xf numFmtId="169" fontId="14" fillId="15" borderId="0" applyNumberFormat="0" applyBorder="0" applyAlignment="0" applyProtection="0"/>
    <xf numFmtId="169" fontId="14" fillId="15" borderId="0" applyNumberFormat="0" applyBorder="0" applyAlignment="0" applyProtection="0"/>
    <xf numFmtId="170" fontId="14" fillId="15" borderId="0" applyNumberFormat="0" applyBorder="0" applyAlignment="0" applyProtection="0"/>
    <xf numFmtId="170" fontId="14" fillId="15" borderId="0" applyNumberFormat="0" applyBorder="0" applyAlignment="0" applyProtection="0"/>
    <xf numFmtId="170" fontId="14" fillId="15" borderId="0" applyNumberFormat="0" applyBorder="0" applyAlignment="0" applyProtection="0"/>
    <xf numFmtId="170" fontId="14" fillId="15" borderId="0" applyNumberFormat="0" applyBorder="0" applyAlignment="0" applyProtection="0"/>
    <xf numFmtId="171" fontId="14" fillId="15" borderId="0" applyNumberFormat="0" applyBorder="0" applyAlignment="0" applyProtection="0"/>
    <xf numFmtId="171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172" fontId="14" fillId="15" borderId="0" applyNumberFormat="0" applyBorder="0" applyAlignment="0" applyProtection="0"/>
    <xf numFmtId="172" fontId="14" fillId="15" borderId="0" applyNumberFormat="0" applyBorder="0" applyAlignment="0" applyProtection="0"/>
    <xf numFmtId="169" fontId="14" fillId="15" borderId="0" applyNumberFormat="0" applyBorder="0" applyAlignment="0" applyProtection="0"/>
    <xf numFmtId="172" fontId="1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170" fontId="14" fillId="15" borderId="0" applyNumberFormat="0" applyBorder="0" applyAlignment="0" applyProtection="0"/>
    <xf numFmtId="0" fontId="44" fillId="15" borderId="0" applyNumberFormat="0" applyBorder="0" applyAlignment="0" applyProtection="0"/>
    <xf numFmtId="170" fontId="14" fillId="15" borderId="0" applyNumberFormat="0" applyBorder="0" applyAlignment="0" applyProtection="0"/>
    <xf numFmtId="0" fontId="44" fillId="15" borderId="0" applyNumberFormat="0" applyBorder="0" applyAlignment="0" applyProtection="0"/>
    <xf numFmtId="170" fontId="14" fillId="15" borderId="0" applyNumberFormat="0" applyBorder="0" applyAlignment="0" applyProtection="0"/>
    <xf numFmtId="0" fontId="44" fillId="15" borderId="0" applyNumberFormat="0" applyBorder="0" applyAlignment="0" applyProtection="0"/>
    <xf numFmtId="172" fontId="1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14" fillId="15" borderId="0" applyNumberFormat="0" applyBorder="0" applyAlignment="0" applyProtection="0"/>
    <xf numFmtId="170" fontId="14" fillId="15" borderId="0" applyNumberFormat="0" applyBorder="0" applyAlignment="0" applyProtection="0"/>
    <xf numFmtId="170" fontId="14" fillId="15" borderId="0" applyNumberFormat="0" applyBorder="0" applyAlignment="0" applyProtection="0"/>
    <xf numFmtId="169" fontId="14" fillId="15" borderId="0" applyNumberFormat="0" applyBorder="0" applyAlignment="0" applyProtection="0"/>
    <xf numFmtId="0" fontId="14" fillId="15" borderId="0" applyNumberFormat="0" applyBorder="0" applyAlignment="0" applyProtection="0"/>
    <xf numFmtId="169" fontId="14" fillId="15" borderId="0" applyNumberFormat="0" applyBorder="0" applyAlignment="0" applyProtection="0"/>
    <xf numFmtId="0" fontId="14" fillId="15" borderId="0" applyNumberFormat="0" applyBorder="0" applyAlignment="0" applyProtection="0"/>
    <xf numFmtId="169" fontId="14" fillId="15" borderId="0" applyNumberFormat="0" applyBorder="0" applyAlignment="0" applyProtection="0"/>
    <xf numFmtId="0" fontId="14" fillId="15" borderId="0" applyNumberFormat="0" applyBorder="0" applyAlignment="0" applyProtection="0"/>
    <xf numFmtId="169" fontId="14" fillId="15" borderId="0" applyNumberFormat="0" applyBorder="0" applyAlignment="0" applyProtection="0"/>
    <xf numFmtId="0" fontId="14" fillId="15" borderId="0" applyNumberFormat="0" applyBorder="0" applyAlignment="0" applyProtection="0"/>
    <xf numFmtId="169" fontId="14" fillId="15" borderId="0" applyNumberFormat="0" applyBorder="0" applyAlignment="0" applyProtection="0"/>
    <xf numFmtId="0" fontId="14" fillId="15" borderId="0" applyNumberFormat="0" applyBorder="0" applyAlignment="0" applyProtection="0"/>
    <xf numFmtId="169" fontId="14" fillId="15" borderId="0" applyNumberFormat="0" applyBorder="0" applyAlignment="0" applyProtection="0"/>
    <xf numFmtId="0" fontId="14" fillId="15" borderId="0" applyNumberFormat="0" applyBorder="0" applyAlignment="0" applyProtection="0"/>
    <xf numFmtId="169" fontId="1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14" fillId="15" borderId="0" applyNumberFormat="0" applyBorder="0" applyAlignment="0" applyProtection="0"/>
    <xf numFmtId="171" fontId="14" fillId="15" borderId="0" applyNumberFormat="0" applyBorder="0" applyAlignment="0" applyProtection="0"/>
    <xf numFmtId="171" fontId="14" fillId="15" borderId="0" applyNumberFormat="0" applyBorder="0" applyAlignment="0" applyProtection="0"/>
    <xf numFmtId="169" fontId="1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14" fillId="15" borderId="0" applyNumberFormat="0" applyBorder="0" applyAlignment="0" applyProtection="0"/>
    <xf numFmtId="171" fontId="14" fillId="15" borderId="0" applyNumberFormat="0" applyBorder="0" applyAlignment="0" applyProtection="0"/>
    <xf numFmtId="171" fontId="14" fillId="15" borderId="0" applyNumberFormat="0" applyBorder="0" applyAlignment="0" applyProtection="0"/>
    <xf numFmtId="169" fontId="1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14" fillId="15" borderId="0" applyNumberFormat="0" applyBorder="0" applyAlignment="0" applyProtection="0"/>
    <xf numFmtId="171" fontId="14" fillId="15" borderId="0" applyNumberFormat="0" applyBorder="0" applyAlignment="0" applyProtection="0"/>
    <xf numFmtId="171" fontId="14" fillId="15" borderId="0" applyNumberFormat="0" applyBorder="0" applyAlignment="0" applyProtection="0"/>
    <xf numFmtId="169" fontId="1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14" fillId="15" borderId="0" applyNumberFormat="0" applyBorder="0" applyAlignment="0" applyProtection="0"/>
    <xf numFmtId="169" fontId="43" fillId="47" borderId="0" applyNumberFormat="0" applyBorder="0" applyAlignment="0" applyProtection="0"/>
    <xf numFmtId="171" fontId="14" fillId="15" borderId="0" applyNumberFormat="0" applyBorder="0" applyAlignment="0" applyProtection="0"/>
    <xf numFmtId="171" fontId="14" fillId="15" borderId="0" applyNumberFormat="0" applyBorder="0" applyAlignment="0" applyProtection="0"/>
    <xf numFmtId="169" fontId="14" fillId="15" borderId="0" applyNumberFormat="0" applyBorder="0" applyAlignment="0" applyProtection="0"/>
    <xf numFmtId="169" fontId="14" fillId="15" borderId="0" applyNumberFormat="0" applyBorder="0" applyAlignment="0" applyProtection="0"/>
    <xf numFmtId="169" fontId="14" fillId="15" borderId="0" applyNumberFormat="0" applyBorder="0" applyAlignment="0" applyProtection="0"/>
    <xf numFmtId="0" fontId="44" fillId="15" borderId="0" applyNumberFormat="0" applyBorder="0" applyAlignment="0" applyProtection="0"/>
    <xf numFmtId="0" fontId="14" fillId="15" borderId="0" applyNumberFormat="0" applyBorder="0" applyAlignment="0" applyProtection="0"/>
    <xf numFmtId="169" fontId="43" fillId="47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169" fontId="14" fillId="15" borderId="0" applyNumberFormat="0" applyBorder="0" applyAlignment="0" applyProtection="0"/>
    <xf numFmtId="169" fontId="14" fillId="15" borderId="0" applyNumberFormat="0" applyBorder="0" applyAlignment="0" applyProtection="0"/>
    <xf numFmtId="169" fontId="14" fillId="15" borderId="0" applyNumberFormat="0" applyBorder="0" applyAlignment="0" applyProtection="0"/>
    <xf numFmtId="0" fontId="14" fillId="15" borderId="0" applyNumberFormat="0" applyBorder="0" applyAlignment="0" applyProtection="0"/>
    <xf numFmtId="169" fontId="43" fillId="47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169" fontId="14" fillId="15" borderId="0" applyNumberFormat="0" applyBorder="0" applyAlignment="0" applyProtection="0"/>
    <xf numFmtId="169" fontId="14" fillId="15" borderId="0" applyNumberFormat="0" applyBorder="0" applyAlignment="0" applyProtection="0"/>
    <xf numFmtId="169" fontId="14" fillId="15" borderId="0" applyNumberFormat="0" applyBorder="0" applyAlignment="0" applyProtection="0"/>
    <xf numFmtId="0" fontId="14" fillId="15" borderId="0" applyNumberFormat="0" applyBorder="0" applyAlignment="0" applyProtection="0"/>
    <xf numFmtId="169" fontId="43" fillId="47" borderId="0" applyNumberFormat="0" applyBorder="0" applyAlignment="0" applyProtection="0"/>
    <xf numFmtId="169" fontId="14" fillId="15" borderId="0" applyNumberFormat="0" applyBorder="0" applyAlignment="0" applyProtection="0"/>
    <xf numFmtId="169" fontId="14" fillId="15" borderId="0" applyNumberFormat="0" applyBorder="0" applyAlignment="0" applyProtection="0"/>
    <xf numFmtId="169" fontId="14" fillId="15" borderId="0" applyNumberFormat="0" applyBorder="0" applyAlignment="0" applyProtection="0"/>
    <xf numFmtId="0" fontId="14" fillId="19" borderId="0" applyNumberFormat="0" applyBorder="0" applyAlignment="0" applyProtection="0"/>
    <xf numFmtId="169" fontId="43" fillId="48" borderId="0" applyNumberFormat="0" applyBorder="0" applyAlignment="0" applyProtection="0"/>
    <xf numFmtId="169" fontId="14" fillId="19" borderId="0" applyNumberFormat="0" applyBorder="0" applyAlignment="0" applyProtection="0"/>
    <xf numFmtId="169" fontId="14" fillId="19" borderId="0" applyNumberFormat="0" applyBorder="0" applyAlignment="0" applyProtection="0"/>
    <xf numFmtId="169" fontId="14" fillId="19" borderId="0" applyNumberFormat="0" applyBorder="0" applyAlignment="0" applyProtection="0"/>
    <xf numFmtId="0" fontId="14" fillId="19" borderId="0" applyNumberFormat="0" applyBorder="0" applyAlignment="0" applyProtection="0"/>
    <xf numFmtId="169" fontId="43" fillId="48" borderId="0" applyNumberFormat="0" applyBorder="0" applyAlignment="0" applyProtection="0"/>
    <xf numFmtId="169" fontId="14" fillId="19" borderId="0" applyNumberFormat="0" applyBorder="0" applyAlignment="0" applyProtection="0"/>
    <xf numFmtId="169" fontId="14" fillId="19" borderId="0" applyNumberFormat="0" applyBorder="0" applyAlignment="0" applyProtection="0"/>
    <xf numFmtId="169" fontId="14" fillId="19" borderId="0" applyNumberFormat="0" applyBorder="0" applyAlignment="0" applyProtection="0"/>
    <xf numFmtId="170" fontId="43" fillId="48" borderId="0" applyNumberFormat="0" applyBorder="0" applyAlignment="0" applyProtection="0"/>
    <xf numFmtId="169" fontId="43" fillId="48" borderId="0" applyNumberFormat="0" applyBorder="0" applyAlignment="0" applyProtection="0"/>
    <xf numFmtId="169" fontId="14" fillId="19" borderId="0" applyNumberFormat="0" applyBorder="0" applyAlignment="0" applyProtection="0"/>
    <xf numFmtId="169" fontId="14" fillId="19" borderId="0" applyNumberFormat="0" applyBorder="0" applyAlignment="0" applyProtection="0"/>
    <xf numFmtId="169" fontId="14" fillId="19" borderId="0" applyNumberFormat="0" applyBorder="0" applyAlignment="0" applyProtection="0"/>
    <xf numFmtId="170" fontId="43" fillId="48" borderId="0" applyNumberFormat="0" applyBorder="0" applyAlignment="0" applyProtection="0"/>
    <xf numFmtId="171" fontId="14" fillId="19" borderId="0" applyNumberFormat="0" applyBorder="0" applyAlignment="0" applyProtection="0"/>
    <xf numFmtId="171" fontId="1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169" fontId="14" fillId="19" borderId="0" applyNumberFormat="0" applyBorder="0" applyAlignment="0" applyProtection="0"/>
    <xf numFmtId="169" fontId="14" fillId="19" borderId="0" applyNumberFormat="0" applyBorder="0" applyAlignment="0" applyProtection="0"/>
    <xf numFmtId="169" fontId="14" fillId="19" borderId="0" applyNumberFormat="0" applyBorder="0" applyAlignment="0" applyProtection="0"/>
    <xf numFmtId="169" fontId="14" fillId="19" borderId="0" applyNumberFormat="0" applyBorder="0" applyAlignment="0" applyProtection="0"/>
    <xf numFmtId="169" fontId="14" fillId="19" borderId="0" applyNumberFormat="0" applyBorder="0" applyAlignment="0" applyProtection="0"/>
    <xf numFmtId="171" fontId="14" fillId="19" borderId="0" applyNumberFormat="0" applyBorder="0" applyAlignment="0" applyProtection="0"/>
    <xf numFmtId="171" fontId="14" fillId="19" borderId="0" applyNumberFormat="0" applyBorder="0" applyAlignment="0" applyProtection="0"/>
    <xf numFmtId="169" fontId="1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170" fontId="1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14" fillId="19" borderId="0" applyNumberFormat="0" applyBorder="0" applyAlignment="0" applyProtection="0"/>
    <xf numFmtId="169" fontId="14" fillId="19" borderId="0" applyNumberFormat="0" applyBorder="0" applyAlignment="0" applyProtection="0"/>
    <xf numFmtId="0" fontId="14" fillId="19" borderId="0" applyNumberFormat="0" applyBorder="0" applyAlignment="0" applyProtection="0"/>
    <xf numFmtId="169" fontId="14" fillId="19" borderId="0" applyNumberFormat="0" applyBorder="0" applyAlignment="0" applyProtection="0"/>
    <xf numFmtId="0" fontId="14" fillId="19" borderId="0" applyNumberFormat="0" applyBorder="0" applyAlignment="0" applyProtection="0"/>
    <xf numFmtId="169" fontId="14" fillId="19" borderId="0" applyNumberFormat="0" applyBorder="0" applyAlignment="0" applyProtection="0"/>
    <xf numFmtId="0" fontId="14" fillId="19" borderId="0" applyNumberFormat="0" applyBorder="0" applyAlignment="0" applyProtection="0"/>
    <xf numFmtId="169" fontId="14" fillId="19" borderId="0" applyNumberFormat="0" applyBorder="0" applyAlignment="0" applyProtection="0"/>
    <xf numFmtId="0" fontId="14" fillId="19" borderId="0" applyNumberFormat="0" applyBorder="0" applyAlignment="0" applyProtection="0"/>
    <xf numFmtId="169" fontId="14" fillId="19" borderId="0" applyNumberFormat="0" applyBorder="0" applyAlignment="0" applyProtection="0"/>
    <xf numFmtId="0" fontId="14" fillId="19" borderId="0" applyNumberFormat="0" applyBorder="0" applyAlignment="0" applyProtection="0"/>
    <xf numFmtId="169" fontId="14" fillId="19" borderId="0" applyNumberFormat="0" applyBorder="0" applyAlignment="0" applyProtection="0"/>
    <xf numFmtId="0" fontId="14" fillId="19" borderId="0" applyNumberFormat="0" applyBorder="0" applyAlignment="0" applyProtection="0"/>
    <xf numFmtId="169" fontId="1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14" fillId="19" borderId="0" applyNumberFormat="0" applyBorder="0" applyAlignment="0" applyProtection="0"/>
    <xf numFmtId="171" fontId="14" fillId="19" borderId="0" applyNumberFormat="0" applyBorder="0" applyAlignment="0" applyProtection="0"/>
    <xf numFmtId="171" fontId="14" fillId="19" borderId="0" applyNumberFormat="0" applyBorder="0" applyAlignment="0" applyProtection="0"/>
    <xf numFmtId="169" fontId="1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14" fillId="19" borderId="0" applyNumberFormat="0" applyBorder="0" applyAlignment="0" applyProtection="0"/>
    <xf numFmtId="171" fontId="14" fillId="19" borderId="0" applyNumberFormat="0" applyBorder="0" applyAlignment="0" applyProtection="0"/>
    <xf numFmtId="171" fontId="14" fillId="19" borderId="0" applyNumberFormat="0" applyBorder="0" applyAlignment="0" applyProtection="0"/>
    <xf numFmtId="169" fontId="1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14" fillId="19" borderId="0" applyNumberFormat="0" applyBorder="0" applyAlignment="0" applyProtection="0"/>
    <xf numFmtId="169" fontId="43" fillId="48" borderId="0" applyNumberFormat="0" applyBorder="0" applyAlignment="0" applyProtection="0"/>
    <xf numFmtId="171" fontId="14" fillId="19" borderId="0" applyNumberFormat="0" applyBorder="0" applyAlignment="0" applyProtection="0"/>
    <xf numFmtId="171" fontId="14" fillId="19" borderId="0" applyNumberFormat="0" applyBorder="0" applyAlignment="0" applyProtection="0"/>
    <xf numFmtId="169" fontId="14" fillId="19" borderId="0" applyNumberFormat="0" applyBorder="0" applyAlignment="0" applyProtection="0"/>
    <xf numFmtId="169" fontId="14" fillId="19" borderId="0" applyNumberFormat="0" applyBorder="0" applyAlignment="0" applyProtection="0"/>
    <xf numFmtId="169" fontId="1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14" fillId="19" borderId="0" applyNumberFormat="0" applyBorder="0" applyAlignment="0" applyProtection="0"/>
    <xf numFmtId="169" fontId="43" fillId="48" borderId="0" applyNumberFormat="0" applyBorder="0" applyAlignment="0" applyProtection="0"/>
    <xf numFmtId="171" fontId="14" fillId="19" borderId="0" applyNumberFormat="0" applyBorder="0" applyAlignment="0" applyProtection="0"/>
    <xf numFmtId="171" fontId="14" fillId="19" borderId="0" applyNumberFormat="0" applyBorder="0" applyAlignment="0" applyProtection="0"/>
    <xf numFmtId="169" fontId="14" fillId="19" borderId="0" applyNumberFormat="0" applyBorder="0" applyAlignment="0" applyProtection="0"/>
    <xf numFmtId="169" fontId="14" fillId="19" borderId="0" applyNumberFormat="0" applyBorder="0" applyAlignment="0" applyProtection="0"/>
    <xf numFmtId="169" fontId="14" fillId="19" borderId="0" applyNumberFormat="0" applyBorder="0" applyAlignment="0" applyProtection="0"/>
    <xf numFmtId="0" fontId="14" fillId="19" borderId="0" applyNumberFormat="0" applyBorder="0" applyAlignment="0" applyProtection="0"/>
    <xf numFmtId="169" fontId="43" fillId="4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169" fontId="14" fillId="19" borderId="0" applyNumberFormat="0" applyBorder="0" applyAlignment="0" applyProtection="0"/>
    <xf numFmtId="169" fontId="14" fillId="19" borderId="0" applyNumberFormat="0" applyBorder="0" applyAlignment="0" applyProtection="0"/>
    <xf numFmtId="169" fontId="14" fillId="19" borderId="0" applyNumberFormat="0" applyBorder="0" applyAlignment="0" applyProtection="0"/>
    <xf numFmtId="0" fontId="14" fillId="19" borderId="0" applyNumberFormat="0" applyBorder="0" applyAlignment="0" applyProtection="0"/>
    <xf numFmtId="169" fontId="43" fillId="4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169" fontId="14" fillId="19" borderId="0" applyNumberFormat="0" applyBorder="0" applyAlignment="0" applyProtection="0"/>
    <xf numFmtId="169" fontId="14" fillId="19" borderId="0" applyNumberFormat="0" applyBorder="0" applyAlignment="0" applyProtection="0"/>
    <xf numFmtId="169" fontId="14" fillId="19" borderId="0" applyNumberFormat="0" applyBorder="0" applyAlignment="0" applyProtection="0"/>
    <xf numFmtId="0" fontId="14" fillId="19" borderId="0" applyNumberFormat="0" applyBorder="0" applyAlignment="0" applyProtection="0"/>
    <xf numFmtId="169" fontId="43" fillId="48" borderId="0" applyNumberFormat="0" applyBorder="0" applyAlignment="0" applyProtection="0"/>
    <xf numFmtId="169" fontId="14" fillId="19" borderId="0" applyNumberFormat="0" applyBorder="0" applyAlignment="0" applyProtection="0"/>
    <xf numFmtId="169" fontId="14" fillId="19" borderId="0" applyNumberFormat="0" applyBorder="0" applyAlignment="0" applyProtection="0"/>
    <xf numFmtId="169" fontId="14" fillId="19" borderId="0" applyNumberFormat="0" applyBorder="0" applyAlignment="0" applyProtection="0"/>
    <xf numFmtId="0" fontId="14" fillId="23" borderId="0" applyNumberFormat="0" applyBorder="0" applyAlignment="0" applyProtection="0"/>
    <xf numFmtId="169" fontId="43" fillId="49" borderId="0" applyNumberFormat="0" applyBorder="0" applyAlignment="0" applyProtection="0"/>
    <xf numFmtId="169" fontId="14" fillId="23" borderId="0" applyNumberFormat="0" applyBorder="0" applyAlignment="0" applyProtection="0"/>
    <xf numFmtId="169" fontId="14" fillId="23" borderId="0" applyNumberFormat="0" applyBorder="0" applyAlignment="0" applyProtection="0"/>
    <xf numFmtId="169" fontId="14" fillId="23" borderId="0" applyNumberFormat="0" applyBorder="0" applyAlignment="0" applyProtection="0"/>
    <xf numFmtId="0" fontId="14" fillId="23" borderId="0" applyNumberFormat="0" applyBorder="0" applyAlignment="0" applyProtection="0"/>
    <xf numFmtId="169" fontId="43" fillId="49" borderId="0" applyNumberFormat="0" applyBorder="0" applyAlignment="0" applyProtection="0"/>
    <xf numFmtId="169" fontId="14" fillId="23" borderId="0" applyNumberFormat="0" applyBorder="0" applyAlignment="0" applyProtection="0"/>
    <xf numFmtId="169" fontId="14" fillId="23" borderId="0" applyNumberFormat="0" applyBorder="0" applyAlignment="0" applyProtection="0"/>
    <xf numFmtId="169" fontId="14" fillId="23" borderId="0" applyNumberFormat="0" applyBorder="0" applyAlignment="0" applyProtection="0"/>
    <xf numFmtId="170" fontId="43" fillId="49" borderId="0" applyNumberFormat="0" applyBorder="0" applyAlignment="0" applyProtection="0"/>
    <xf numFmtId="169" fontId="43" fillId="49" borderId="0" applyNumberFormat="0" applyBorder="0" applyAlignment="0" applyProtection="0"/>
    <xf numFmtId="169" fontId="14" fillId="23" borderId="0" applyNumberFormat="0" applyBorder="0" applyAlignment="0" applyProtection="0"/>
    <xf numFmtId="169" fontId="14" fillId="23" borderId="0" applyNumberFormat="0" applyBorder="0" applyAlignment="0" applyProtection="0"/>
    <xf numFmtId="169" fontId="14" fillId="23" borderId="0" applyNumberFormat="0" applyBorder="0" applyAlignment="0" applyProtection="0"/>
    <xf numFmtId="170" fontId="43" fillId="49" borderId="0" applyNumberFormat="0" applyBorder="0" applyAlignment="0" applyProtection="0"/>
    <xf numFmtId="171" fontId="14" fillId="23" borderId="0" applyNumberFormat="0" applyBorder="0" applyAlignment="0" applyProtection="0"/>
    <xf numFmtId="171" fontId="1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169" fontId="14" fillId="23" borderId="0" applyNumberFormat="0" applyBorder="0" applyAlignment="0" applyProtection="0"/>
    <xf numFmtId="169" fontId="14" fillId="23" borderId="0" applyNumberFormat="0" applyBorder="0" applyAlignment="0" applyProtection="0"/>
    <xf numFmtId="169" fontId="14" fillId="23" borderId="0" applyNumberFormat="0" applyBorder="0" applyAlignment="0" applyProtection="0"/>
    <xf numFmtId="169" fontId="14" fillId="23" borderId="0" applyNumberFormat="0" applyBorder="0" applyAlignment="0" applyProtection="0"/>
    <xf numFmtId="169" fontId="14" fillId="23" borderId="0" applyNumberFormat="0" applyBorder="0" applyAlignment="0" applyProtection="0"/>
    <xf numFmtId="171" fontId="14" fillId="23" borderId="0" applyNumberFormat="0" applyBorder="0" applyAlignment="0" applyProtection="0"/>
    <xf numFmtId="171" fontId="14" fillId="23" borderId="0" applyNumberFormat="0" applyBorder="0" applyAlignment="0" applyProtection="0"/>
    <xf numFmtId="169" fontId="1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170" fontId="1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14" fillId="23" borderId="0" applyNumberFormat="0" applyBorder="0" applyAlignment="0" applyProtection="0"/>
    <xf numFmtId="169" fontId="14" fillId="23" borderId="0" applyNumberFormat="0" applyBorder="0" applyAlignment="0" applyProtection="0"/>
    <xf numFmtId="0" fontId="14" fillId="23" borderId="0" applyNumberFormat="0" applyBorder="0" applyAlignment="0" applyProtection="0"/>
    <xf numFmtId="169" fontId="14" fillId="23" borderId="0" applyNumberFormat="0" applyBorder="0" applyAlignment="0" applyProtection="0"/>
    <xf numFmtId="0" fontId="14" fillId="23" borderId="0" applyNumberFormat="0" applyBorder="0" applyAlignment="0" applyProtection="0"/>
    <xf numFmtId="169" fontId="14" fillId="23" borderId="0" applyNumberFormat="0" applyBorder="0" applyAlignment="0" applyProtection="0"/>
    <xf numFmtId="0" fontId="14" fillId="23" borderId="0" applyNumberFormat="0" applyBorder="0" applyAlignment="0" applyProtection="0"/>
    <xf numFmtId="169" fontId="14" fillId="23" borderId="0" applyNumberFormat="0" applyBorder="0" applyAlignment="0" applyProtection="0"/>
    <xf numFmtId="0" fontId="14" fillId="23" borderId="0" applyNumberFormat="0" applyBorder="0" applyAlignment="0" applyProtection="0"/>
    <xf numFmtId="169" fontId="14" fillId="23" borderId="0" applyNumberFormat="0" applyBorder="0" applyAlignment="0" applyProtection="0"/>
    <xf numFmtId="0" fontId="14" fillId="23" borderId="0" applyNumberFormat="0" applyBorder="0" applyAlignment="0" applyProtection="0"/>
    <xf numFmtId="169" fontId="14" fillId="23" borderId="0" applyNumberFormat="0" applyBorder="0" applyAlignment="0" applyProtection="0"/>
    <xf numFmtId="0" fontId="14" fillId="23" borderId="0" applyNumberFormat="0" applyBorder="0" applyAlignment="0" applyProtection="0"/>
    <xf numFmtId="169" fontId="1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14" fillId="23" borderId="0" applyNumberFormat="0" applyBorder="0" applyAlignment="0" applyProtection="0"/>
    <xf numFmtId="171" fontId="14" fillId="23" borderId="0" applyNumberFormat="0" applyBorder="0" applyAlignment="0" applyProtection="0"/>
    <xf numFmtId="171" fontId="14" fillId="23" borderId="0" applyNumberFormat="0" applyBorder="0" applyAlignment="0" applyProtection="0"/>
    <xf numFmtId="169" fontId="1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14" fillId="23" borderId="0" applyNumberFormat="0" applyBorder="0" applyAlignment="0" applyProtection="0"/>
    <xf numFmtId="171" fontId="14" fillId="23" borderId="0" applyNumberFormat="0" applyBorder="0" applyAlignment="0" applyProtection="0"/>
    <xf numFmtId="171" fontId="14" fillId="23" borderId="0" applyNumberFormat="0" applyBorder="0" applyAlignment="0" applyProtection="0"/>
    <xf numFmtId="169" fontId="1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14" fillId="23" borderId="0" applyNumberFormat="0" applyBorder="0" applyAlignment="0" applyProtection="0"/>
    <xf numFmtId="169" fontId="43" fillId="49" borderId="0" applyNumberFormat="0" applyBorder="0" applyAlignment="0" applyProtection="0"/>
    <xf numFmtId="171" fontId="14" fillId="23" borderId="0" applyNumberFormat="0" applyBorder="0" applyAlignment="0" applyProtection="0"/>
    <xf numFmtId="171" fontId="14" fillId="23" borderId="0" applyNumberFormat="0" applyBorder="0" applyAlignment="0" applyProtection="0"/>
    <xf numFmtId="169" fontId="14" fillId="23" borderId="0" applyNumberFormat="0" applyBorder="0" applyAlignment="0" applyProtection="0"/>
    <xf numFmtId="169" fontId="14" fillId="23" borderId="0" applyNumberFormat="0" applyBorder="0" applyAlignment="0" applyProtection="0"/>
    <xf numFmtId="169" fontId="1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14" fillId="23" borderId="0" applyNumberFormat="0" applyBorder="0" applyAlignment="0" applyProtection="0"/>
    <xf numFmtId="169" fontId="43" fillId="49" borderId="0" applyNumberFormat="0" applyBorder="0" applyAlignment="0" applyProtection="0"/>
    <xf numFmtId="171" fontId="14" fillId="23" borderId="0" applyNumberFormat="0" applyBorder="0" applyAlignment="0" applyProtection="0"/>
    <xf numFmtId="171" fontId="14" fillId="23" borderId="0" applyNumberFormat="0" applyBorder="0" applyAlignment="0" applyProtection="0"/>
    <xf numFmtId="169" fontId="14" fillId="23" borderId="0" applyNumberFormat="0" applyBorder="0" applyAlignment="0" applyProtection="0"/>
    <xf numFmtId="169" fontId="14" fillId="23" borderId="0" applyNumberFormat="0" applyBorder="0" applyAlignment="0" applyProtection="0"/>
    <xf numFmtId="169" fontId="14" fillId="23" borderId="0" applyNumberFormat="0" applyBorder="0" applyAlignment="0" applyProtection="0"/>
    <xf numFmtId="0" fontId="14" fillId="23" borderId="0" applyNumberFormat="0" applyBorder="0" applyAlignment="0" applyProtection="0"/>
    <xf numFmtId="169" fontId="43" fillId="49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169" fontId="14" fillId="23" borderId="0" applyNumberFormat="0" applyBorder="0" applyAlignment="0" applyProtection="0"/>
    <xf numFmtId="169" fontId="14" fillId="23" borderId="0" applyNumberFormat="0" applyBorder="0" applyAlignment="0" applyProtection="0"/>
    <xf numFmtId="169" fontId="14" fillId="23" borderId="0" applyNumberFormat="0" applyBorder="0" applyAlignment="0" applyProtection="0"/>
    <xf numFmtId="0" fontId="14" fillId="23" borderId="0" applyNumberFormat="0" applyBorder="0" applyAlignment="0" applyProtection="0"/>
    <xf numFmtId="169" fontId="43" fillId="49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169" fontId="14" fillId="23" borderId="0" applyNumberFormat="0" applyBorder="0" applyAlignment="0" applyProtection="0"/>
    <xf numFmtId="169" fontId="14" fillId="23" borderId="0" applyNumberFormat="0" applyBorder="0" applyAlignment="0" applyProtection="0"/>
    <xf numFmtId="169" fontId="14" fillId="23" borderId="0" applyNumberFormat="0" applyBorder="0" applyAlignment="0" applyProtection="0"/>
    <xf numFmtId="0" fontId="14" fillId="23" borderId="0" applyNumberFormat="0" applyBorder="0" applyAlignment="0" applyProtection="0"/>
    <xf numFmtId="169" fontId="43" fillId="49" borderId="0" applyNumberFormat="0" applyBorder="0" applyAlignment="0" applyProtection="0"/>
    <xf numFmtId="169" fontId="14" fillId="23" borderId="0" applyNumberFormat="0" applyBorder="0" applyAlignment="0" applyProtection="0"/>
    <xf numFmtId="169" fontId="14" fillId="23" borderId="0" applyNumberFormat="0" applyBorder="0" applyAlignment="0" applyProtection="0"/>
    <xf numFmtId="169" fontId="14" fillId="23" borderId="0" applyNumberFormat="0" applyBorder="0" applyAlignment="0" applyProtection="0"/>
    <xf numFmtId="0" fontId="14" fillId="27" borderId="0" applyNumberFormat="0" applyBorder="0" applyAlignment="0" applyProtection="0"/>
    <xf numFmtId="169" fontId="43" fillId="50" borderId="0" applyNumberFormat="0" applyBorder="0" applyAlignment="0" applyProtection="0"/>
    <xf numFmtId="169" fontId="14" fillId="27" borderId="0" applyNumberFormat="0" applyBorder="0" applyAlignment="0" applyProtection="0"/>
    <xf numFmtId="169" fontId="14" fillId="27" borderId="0" applyNumberFormat="0" applyBorder="0" applyAlignment="0" applyProtection="0"/>
    <xf numFmtId="169" fontId="14" fillId="27" borderId="0" applyNumberFormat="0" applyBorder="0" applyAlignment="0" applyProtection="0"/>
    <xf numFmtId="0" fontId="14" fillId="27" borderId="0" applyNumberFormat="0" applyBorder="0" applyAlignment="0" applyProtection="0"/>
    <xf numFmtId="169" fontId="43" fillId="50" borderId="0" applyNumberFormat="0" applyBorder="0" applyAlignment="0" applyProtection="0"/>
    <xf numFmtId="169" fontId="14" fillId="27" borderId="0" applyNumberFormat="0" applyBorder="0" applyAlignment="0" applyProtection="0"/>
    <xf numFmtId="169" fontId="14" fillId="27" borderId="0" applyNumberFormat="0" applyBorder="0" applyAlignment="0" applyProtection="0"/>
    <xf numFmtId="169" fontId="14" fillId="27" borderId="0" applyNumberFormat="0" applyBorder="0" applyAlignment="0" applyProtection="0"/>
    <xf numFmtId="170" fontId="43" fillId="50" borderId="0" applyNumberFormat="0" applyBorder="0" applyAlignment="0" applyProtection="0"/>
    <xf numFmtId="169" fontId="43" fillId="50" borderId="0" applyNumberFormat="0" applyBorder="0" applyAlignment="0" applyProtection="0"/>
    <xf numFmtId="169" fontId="14" fillId="27" borderId="0" applyNumberFormat="0" applyBorder="0" applyAlignment="0" applyProtection="0"/>
    <xf numFmtId="169" fontId="14" fillId="27" borderId="0" applyNumberFormat="0" applyBorder="0" applyAlignment="0" applyProtection="0"/>
    <xf numFmtId="169" fontId="14" fillId="27" borderId="0" applyNumberFormat="0" applyBorder="0" applyAlignment="0" applyProtection="0"/>
    <xf numFmtId="170" fontId="43" fillId="50" borderId="0" applyNumberFormat="0" applyBorder="0" applyAlignment="0" applyProtection="0"/>
    <xf numFmtId="171" fontId="14" fillId="27" borderId="0" applyNumberFormat="0" applyBorder="0" applyAlignment="0" applyProtection="0"/>
    <xf numFmtId="171" fontId="1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169" fontId="14" fillId="27" borderId="0" applyNumberFormat="0" applyBorder="0" applyAlignment="0" applyProtection="0"/>
    <xf numFmtId="169" fontId="14" fillId="27" borderId="0" applyNumberFormat="0" applyBorder="0" applyAlignment="0" applyProtection="0"/>
    <xf numFmtId="169" fontId="14" fillId="27" borderId="0" applyNumberFormat="0" applyBorder="0" applyAlignment="0" applyProtection="0"/>
    <xf numFmtId="169" fontId="14" fillId="27" borderId="0" applyNumberFormat="0" applyBorder="0" applyAlignment="0" applyProtection="0"/>
    <xf numFmtId="169" fontId="14" fillId="27" borderId="0" applyNumberFormat="0" applyBorder="0" applyAlignment="0" applyProtection="0"/>
    <xf numFmtId="171" fontId="14" fillId="27" borderId="0" applyNumberFormat="0" applyBorder="0" applyAlignment="0" applyProtection="0"/>
    <xf numFmtId="171" fontId="14" fillId="27" borderId="0" applyNumberFormat="0" applyBorder="0" applyAlignment="0" applyProtection="0"/>
    <xf numFmtId="169" fontId="1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170" fontId="1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4" fillId="27" borderId="0" applyNumberFormat="0" applyBorder="0" applyAlignment="0" applyProtection="0"/>
    <xf numFmtId="169" fontId="14" fillId="27" borderId="0" applyNumberFormat="0" applyBorder="0" applyAlignment="0" applyProtection="0"/>
    <xf numFmtId="0" fontId="14" fillId="27" borderId="0" applyNumberFormat="0" applyBorder="0" applyAlignment="0" applyProtection="0"/>
    <xf numFmtId="169" fontId="14" fillId="27" borderId="0" applyNumberFormat="0" applyBorder="0" applyAlignment="0" applyProtection="0"/>
    <xf numFmtId="0" fontId="14" fillId="27" borderId="0" applyNumberFormat="0" applyBorder="0" applyAlignment="0" applyProtection="0"/>
    <xf numFmtId="169" fontId="14" fillId="27" borderId="0" applyNumberFormat="0" applyBorder="0" applyAlignment="0" applyProtection="0"/>
    <xf numFmtId="0" fontId="14" fillId="27" borderId="0" applyNumberFormat="0" applyBorder="0" applyAlignment="0" applyProtection="0"/>
    <xf numFmtId="169" fontId="14" fillId="27" borderId="0" applyNumberFormat="0" applyBorder="0" applyAlignment="0" applyProtection="0"/>
    <xf numFmtId="0" fontId="14" fillId="27" borderId="0" applyNumberFormat="0" applyBorder="0" applyAlignment="0" applyProtection="0"/>
    <xf numFmtId="169" fontId="14" fillId="27" borderId="0" applyNumberFormat="0" applyBorder="0" applyAlignment="0" applyProtection="0"/>
    <xf numFmtId="0" fontId="14" fillId="27" borderId="0" applyNumberFormat="0" applyBorder="0" applyAlignment="0" applyProtection="0"/>
    <xf numFmtId="169" fontId="14" fillId="27" borderId="0" applyNumberFormat="0" applyBorder="0" applyAlignment="0" applyProtection="0"/>
    <xf numFmtId="0" fontId="14" fillId="27" borderId="0" applyNumberFormat="0" applyBorder="0" applyAlignment="0" applyProtection="0"/>
    <xf numFmtId="169" fontId="1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4" fillId="27" borderId="0" applyNumberFormat="0" applyBorder="0" applyAlignment="0" applyProtection="0"/>
    <xf numFmtId="171" fontId="14" fillId="27" borderId="0" applyNumberFormat="0" applyBorder="0" applyAlignment="0" applyProtection="0"/>
    <xf numFmtId="171" fontId="14" fillId="27" borderId="0" applyNumberFormat="0" applyBorder="0" applyAlignment="0" applyProtection="0"/>
    <xf numFmtId="169" fontId="1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4" fillId="27" borderId="0" applyNumberFormat="0" applyBorder="0" applyAlignment="0" applyProtection="0"/>
    <xf numFmtId="171" fontId="14" fillId="27" borderId="0" applyNumberFormat="0" applyBorder="0" applyAlignment="0" applyProtection="0"/>
    <xf numFmtId="171" fontId="14" fillId="27" borderId="0" applyNumberFormat="0" applyBorder="0" applyAlignment="0" applyProtection="0"/>
    <xf numFmtId="169" fontId="1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4" fillId="27" borderId="0" applyNumberFormat="0" applyBorder="0" applyAlignment="0" applyProtection="0"/>
    <xf numFmtId="169" fontId="43" fillId="50" borderId="0" applyNumberFormat="0" applyBorder="0" applyAlignment="0" applyProtection="0"/>
    <xf numFmtId="171" fontId="14" fillId="27" borderId="0" applyNumberFormat="0" applyBorder="0" applyAlignment="0" applyProtection="0"/>
    <xf numFmtId="171" fontId="14" fillId="27" borderId="0" applyNumberFormat="0" applyBorder="0" applyAlignment="0" applyProtection="0"/>
    <xf numFmtId="169" fontId="14" fillId="27" borderId="0" applyNumberFormat="0" applyBorder="0" applyAlignment="0" applyProtection="0"/>
    <xf numFmtId="169" fontId="14" fillId="27" borderId="0" applyNumberFormat="0" applyBorder="0" applyAlignment="0" applyProtection="0"/>
    <xf numFmtId="169" fontId="1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4" fillId="27" borderId="0" applyNumberFormat="0" applyBorder="0" applyAlignment="0" applyProtection="0"/>
    <xf numFmtId="169" fontId="43" fillId="50" borderId="0" applyNumberFormat="0" applyBorder="0" applyAlignment="0" applyProtection="0"/>
    <xf numFmtId="171" fontId="14" fillId="27" borderId="0" applyNumberFormat="0" applyBorder="0" applyAlignment="0" applyProtection="0"/>
    <xf numFmtId="171" fontId="14" fillId="27" borderId="0" applyNumberFormat="0" applyBorder="0" applyAlignment="0" applyProtection="0"/>
    <xf numFmtId="169" fontId="14" fillId="27" borderId="0" applyNumberFormat="0" applyBorder="0" applyAlignment="0" applyProtection="0"/>
    <xf numFmtId="169" fontId="14" fillId="27" borderId="0" applyNumberFormat="0" applyBorder="0" applyAlignment="0" applyProtection="0"/>
    <xf numFmtId="169" fontId="14" fillId="27" borderId="0" applyNumberFormat="0" applyBorder="0" applyAlignment="0" applyProtection="0"/>
    <xf numFmtId="0" fontId="14" fillId="27" borderId="0" applyNumberFormat="0" applyBorder="0" applyAlignment="0" applyProtection="0"/>
    <xf numFmtId="169" fontId="43" fillId="5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169" fontId="14" fillId="27" borderId="0" applyNumberFormat="0" applyBorder="0" applyAlignment="0" applyProtection="0"/>
    <xf numFmtId="169" fontId="14" fillId="27" borderId="0" applyNumberFormat="0" applyBorder="0" applyAlignment="0" applyProtection="0"/>
    <xf numFmtId="169" fontId="14" fillId="27" borderId="0" applyNumberFormat="0" applyBorder="0" applyAlignment="0" applyProtection="0"/>
    <xf numFmtId="0" fontId="14" fillId="27" borderId="0" applyNumberFormat="0" applyBorder="0" applyAlignment="0" applyProtection="0"/>
    <xf numFmtId="169" fontId="43" fillId="5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169" fontId="14" fillId="27" borderId="0" applyNumberFormat="0" applyBorder="0" applyAlignment="0" applyProtection="0"/>
    <xf numFmtId="169" fontId="14" fillId="27" borderId="0" applyNumberFormat="0" applyBorder="0" applyAlignment="0" applyProtection="0"/>
    <xf numFmtId="169" fontId="14" fillId="27" borderId="0" applyNumberFormat="0" applyBorder="0" applyAlignment="0" applyProtection="0"/>
    <xf numFmtId="0" fontId="14" fillId="27" borderId="0" applyNumberFormat="0" applyBorder="0" applyAlignment="0" applyProtection="0"/>
    <xf numFmtId="169" fontId="43" fillId="50" borderId="0" applyNumberFormat="0" applyBorder="0" applyAlignment="0" applyProtection="0"/>
    <xf numFmtId="169" fontId="14" fillId="27" borderId="0" applyNumberFormat="0" applyBorder="0" applyAlignment="0" applyProtection="0"/>
    <xf numFmtId="169" fontId="14" fillId="27" borderId="0" applyNumberFormat="0" applyBorder="0" applyAlignment="0" applyProtection="0"/>
    <xf numFmtId="169" fontId="14" fillId="27" borderId="0" applyNumberFormat="0" applyBorder="0" applyAlignment="0" applyProtection="0"/>
    <xf numFmtId="0" fontId="14" fillId="31" borderId="0" applyNumberFormat="0" applyBorder="0" applyAlignment="0" applyProtection="0"/>
    <xf numFmtId="169" fontId="43" fillId="51" borderId="0" applyNumberFormat="0" applyBorder="0" applyAlignment="0" applyProtection="0"/>
    <xf numFmtId="169" fontId="14" fillId="31" borderId="0" applyNumberFormat="0" applyBorder="0" applyAlignment="0" applyProtection="0"/>
    <xf numFmtId="169" fontId="14" fillId="31" borderId="0" applyNumberFormat="0" applyBorder="0" applyAlignment="0" applyProtection="0"/>
    <xf numFmtId="169" fontId="14" fillId="31" borderId="0" applyNumberFormat="0" applyBorder="0" applyAlignment="0" applyProtection="0"/>
    <xf numFmtId="0" fontId="14" fillId="31" borderId="0" applyNumberFormat="0" applyBorder="0" applyAlignment="0" applyProtection="0"/>
    <xf numFmtId="169" fontId="43" fillId="51" borderId="0" applyNumberFormat="0" applyBorder="0" applyAlignment="0" applyProtection="0"/>
    <xf numFmtId="169" fontId="14" fillId="31" borderId="0" applyNumberFormat="0" applyBorder="0" applyAlignment="0" applyProtection="0"/>
    <xf numFmtId="169" fontId="14" fillId="31" borderId="0" applyNumberFormat="0" applyBorder="0" applyAlignment="0" applyProtection="0"/>
    <xf numFmtId="169" fontId="14" fillId="31" borderId="0" applyNumberFormat="0" applyBorder="0" applyAlignment="0" applyProtection="0"/>
    <xf numFmtId="170" fontId="43" fillId="51" borderId="0" applyNumberFormat="0" applyBorder="0" applyAlignment="0" applyProtection="0"/>
    <xf numFmtId="169" fontId="43" fillId="51" borderId="0" applyNumberFormat="0" applyBorder="0" applyAlignment="0" applyProtection="0"/>
    <xf numFmtId="169" fontId="14" fillId="31" borderId="0" applyNumberFormat="0" applyBorder="0" applyAlignment="0" applyProtection="0"/>
    <xf numFmtId="169" fontId="14" fillId="31" borderId="0" applyNumberFormat="0" applyBorder="0" applyAlignment="0" applyProtection="0"/>
    <xf numFmtId="169" fontId="14" fillId="31" borderId="0" applyNumberFormat="0" applyBorder="0" applyAlignment="0" applyProtection="0"/>
    <xf numFmtId="170" fontId="43" fillId="51" borderId="0" applyNumberFormat="0" applyBorder="0" applyAlignment="0" applyProtection="0"/>
    <xf numFmtId="169" fontId="43" fillId="51" borderId="0" applyNumberFormat="0" applyBorder="0" applyAlignment="0" applyProtection="0"/>
    <xf numFmtId="170" fontId="43" fillId="51" borderId="0" applyNumberFormat="0" applyBorder="0" applyAlignment="0" applyProtection="0"/>
    <xf numFmtId="171" fontId="14" fillId="31" borderId="0" applyNumberFormat="0" applyBorder="0" applyAlignment="0" applyProtection="0"/>
    <xf numFmtId="171" fontId="1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172" fontId="14" fillId="31" borderId="0" applyNumberFormat="0" applyBorder="0" applyAlignment="0" applyProtection="0"/>
    <xf numFmtId="0" fontId="14" fillId="31" borderId="0" applyNumberFormat="0" applyBorder="0" applyAlignment="0" applyProtection="0"/>
    <xf numFmtId="169" fontId="14" fillId="31" borderId="0" applyNumberFormat="0" applyBorder="0" applyAlignment="0" applyProtection="0"/>
    <xf numFmtId="169" fontId="14" fillId="31" borderId="0" applyNumberFormat="0" applyBorder="0" applyAlignment="0" applyProtection="0"/>
    <xf numFmtId="169" fontId="14" fillId="31" borderId="0" applyNumberFormat="0" applyBorder="0" applyAlignment="0" applyProtection="0"/>
    <xf numFmtId="169" fontId="14" fillId="31" borderId="0" applyNumberFormat="0" applyBorder="0" applyAlignment="0" applyProtection="0"/>
    <xf numFmtId="169" fontId="14" fillId="31" borderId="0" applyNumberFormat="0" applyBorder="0" applyAlignment="0" applyProtection="0"/>
    <xf numFmtId="170" fontId="14" fillId="31" borderId="0" applyNumberFormat="0" applyBorder="0" applyAlignment="0" applyProtection="0"/>
    <xf numFmtId="170" fontId="14" fillId="31" borderId="0" applyNumberFormat="0" applyBorder="0" applyAlignment="0" applyProtection="0"/>
    <xf numFmtId="170" fontId="14" fillId="31" borderId="0" applyNumberFormat="0" applyBorder="0" applyAlignment="0" applyProtection="0"/>
    <xf numFmtId="170" fontId="14" fillId="31" borderId="0" applyNumberFormat="0" applyBorder="0" applyAlignment="0" applyProtection="0"/>
    <xf numFmtId="171" fontId="14" fillId="31" borderId="0" applyNumberFormat="0" applyBorder="0" applyAlignment="0" applyProtection="0"/>
    <xf numFmtId="171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172" fontId="14" fillId="31" borderId="0" applyNumberFormat="0" applyBorder="0" applyAlignment="0" applyProtection="0"/>
    <xf numFmtId="172" fontId="14" fillId="31" borderId="0" applyNumberFormat="0" applyBorder="0" applyAlignment="0" applyProtection="0"/>
    <xf numFmtId="169" fontId="14" fillId="31" borderId="0" applyNumberFormat="0" applyBorder="0" applyAlignment="0" applyProtection="0"/>
    <xf numFmtId="172" fontId="1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170" fontId="14" fillId="31" borderId="0" applyNumberFormat="0" applyBorder="0" applyAlignment="0" applyProtection="0"/>
    <xf numFmtId="0" fontId="44" fillId="31" borderId="0" applyNumberFormat="0" applyBorder="0" applyAlignment="0" applyProtection="0"/>
    <xf numFmtId="170" fontId="14" fillId="31" borderId="0" applyNumberFormat="0" applyBorder="0" applyAlignment="0" applyProtection="0"/>
    <xf numFmtId="0" fontId="44" fillId="31" borderId="0" applyNumberFormat="0" applyBorder="0" applyAlignment="0" applyProtection="0"/>
    <xf numFmtId="170" fontId="14" fillId="31" borderId="0" applyNumberFormat="0" applyBorder="0" applyAlignment="0" applyProtection="0"/>
    <xf numFmtId="0" fontId="44" fillId="31" borderId="0" applyNumberFormat="0" applyBorder="0" applyAlignment="0" applyProtection="0"/>
    <xf numFmtId="172" fontId="1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14" fillId="31" borderId="0" applyNumberFormat="0" applyBorder="0" applyAlignment="0" applyProtection="0"/>
    <xf numFmtId="170" fontId="14" fillId="31" borderId="0" applyNumberFormat="0" applyBorder="0" applyAlignment="0" applyProtection="0"/>
    <xf numFmtId="170" fontId="14" fillId="31" borderId="0" applyNumberFormat="0" applyBorder="0" applyAlignment="0" applyProtection="0"/>
    <xf numFmtId="169" fontId="14" fillId="31" borderId="0" applyNumberFormat="0" applyBorder="0" applyAlignment="0" applyProtection="0"/>
    <xf numFmtId="0" fontId="14" fillId="31" borderId="0" applyNumberFormat="0" applyBorder="0" applyAlignment="0" applyProtection="0"/>
    <xf numFmtId="169" fontId="14" fillId="31" borderId="0" applyNumberFormat="0" applyBorder="0" applyAlignment="0" applyProtection="0"/>
    <xf numFmtId="0" fontId="14" fillId="31" borderId="0" applyNumberFormat="0" applyBorder="0" applyAlignment="0" applyProtection="0"/>
    <xf numFmtId="169" fontId="14" fillId="31" borderId="0" applyNumberFormat="0" applyBorder="0" applyAlignment="0" applyProtection="0"/>
    <xf numFmtId="0" fontId="14" fillId="31" borderId="0" applyNumberFormat="0" applyBorder="0" applyAlignment="0" applyProtection="0"/>
    <xf numFmtId="169" fontId="14" fillId="31" borderId="0" applyNumberFormat="0" applyBorder="0" applyAlignment="0" applyProtection="0"/>
    <xf numFmtId="0" fontId="14" fillId="31" borderId="0" applyNumberFormat="0" applyBorder="0" applyAlignment="0" applyProtection="0"/>
    <xf numFmtId="169" fontId="14" fillId="31" borderId="0" applyNumberFormat="0" applyBorder="0" applyAlignment="0" applyProtection="0"/>
    <xf numFmtId="0" fontId="14" fillId="31" borderId="0" applyNumberFormat="0" applyBorder="0" applyAlignment="0" applyProtection="0"/>
    <xf numFmtId="169" fontId="14" fillId="31" borderId="0" applyNumberFormat="0" applyBorder="0" applyAlignment="0" applyProtection="0"/>
    <xf numFmtId="0" fontId="14" fillId="31" borderId="0" applyNumberFormat="0" applyBorder="0" applyAlignment="0" applyProtection="0"/>
    <xf numFmtId="169" fontId="1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14" fillId="31" borderId="0" applyNumberFormat="0" applyBorder="0" applyAlignment="0" applyProtection="0"/>
    <xf numFmtId="171" fontId="14" fillId="31" borderId="0" applyNumberFormat="0" applyBorder="0" applyAlignment="0" applyProtection="0"/>
    <xf numFmtId="171" fontId="14" fillId="31" borderId="0" applyNumberFormat="0" applyBorder="0" applyAlignment="0" applyProtection="0"/>
    <xf numFmtId="169" fontId="1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14" fillId="31" borderId="0" applyNumberFormat="0" applyBorder="0" applyAlignment="0" applyProtection="0"/>
    <xf numFmtId="171" fontId="14" fillId="31" borderId="0" applyNumberFormat="0" applyBorder="0" applyAlignment="0" applyProtection="0"/>
    <xf numFmtId="171" fontId="14" fillId="31" borderId="0" applyNumberFormat="0" applyBorder="0" applyAlignment="0" applyProtection="0"/>
    <xf numFmtId="169" fontId="1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14" fillId="31" borderId="0" applyNumberFormat="0" applyBorder="0" applyAlignment="0" applyProtection="0"/>
    <xf numFmtId="171" fontId="14" fillId="31" borderId="0" applyNumberFormat="0" applyBorder="0" applyAlignment="0" applyProtection="0"/>
    <xf numFmtId="171" fontId="14" fillId="31" borderId="0" applyNumberFormat="0" applyBorder="0" applyAlignment="0" applyProtection="0"/>
    <xf numFmtId="169" fontId="1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14" fillId="31" borderId="0" applyNumberFormat="0" applyBorder="0" applyAlignment="0" applyProtection="0"/>
    <xf numFmtId="169" fontId="43" fillId="51" borderId="0" applyNumberFormat="0" applyBorder="0" applyAlignment="0" applyProtection="0"/>
    <xf numFmtId="171" fontId="14" fillId="31" borderId="0" applyNumberFormat="0" applyBorder="0" applyAlignment="0" applyProtection="0"/>
    <xf numFmtId="171" fontId="14" fillId="31" borderId="0" applyNumberFormat="0" applyBorder="0" applyAlignment="0" applyProtection="0"/>
    <xf numFmtId="169" fontId="14" fillId="31" borderId="0" applyNumberFormat="0" applyBorder="0" applyAlignment="0" applyProtection="0"/>
    <xf numFmtId="169" fontId="14" fillId="31" borderId="0" applyNumberFormat="0" applyBorder="0" applyAlignment="0" applyProtection="0"/>
    <xf numFmtId="169" fontId="14" fillId="31" borderId="0" applyNumberFormat="0" applyBorder="0" applyAlignment="0" applyProtection="0"/>
    <xf numFmtId="0" fontId="44" fillId="31" borderId="0" applyNumberFormat="0" applyBorder="0" applyAlignment="0" applyProtection="0"/>
    <xf numFmtId="0" fontId="14" fillId="31" borderId="0" applyNumberFormat="0" applyBorder="0" applyAlignment="0" applyProtection="0"/>
    <xf numFmtId="169" fontId="43" fillId="5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169" fontId="14" fillId="31" borderId="0" applyNumberFormat="0" applyBorder="0" applyAlignment="0" applyProtection="0"/>
    <xf numFmtId="169" fontId="14" fillId="31" borderId="0" applyNumberFormat="0" applyBorder="0" applyAlignment="0" applyProtection="0"/>
    <xf numFmtId="169" fontId="14" fillId="31" borderId="0" applyNumberFormat="0" applyBorder="0" applyAlignment="0" applyProtection="0"/>
    <xf numFmtId="0" fontId="14" fillId="31" borderId="0" applyNumberFormat="0" applyBorder="0" applyAlignment="0" applyProtection="0"/>
    <xf numFmtId="169" fontId="43" fillId="5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169" fontId="14" fillId="31" borderId="0" applyNumberFormat="0" applyBorder="0" applyAlignment="0" applyProtection="0"/>
    <xf numFmtId="169" fontId="14" fillId="31" borderId="0" applyNumberFormat="0" applyBorder="0" applyAlignment="0" applyProtection="0"/>
    <xf numFmtId="169" fontId="14" fillId="31" borderId="0" applyNumberFormat="0" applyBorder="0" applyAlignment="0" applyProtection="0"/>
    <xf numFmtId="0" fontId="14" fillId="31" borderId="0" applyNumberFormat="0" applyBorder="0" applyAlignment="0" applyProtection="0"/>
    <xf numFmtId="169" fontId="43" fillId="51" borderId="0" applyNumberFormat="0" applyBorder="0" applyAlignment="0" applyProtection="0"/>
    <xf numFmtId="169" fontId="14" fillId="31" borderId="0" applyNumberFormat="0" applyBorder="0" applyAlignment="0" applyProtection="0"/>
    <xf numFmtId="169" fontId="14" fillId="31" borderId="0" applyNumberFormat="0" applyBorder="0" applyAlignment="0" applyProtection="0"/>
    <xf numFmtId="169" fontId="14" fillId="31" borderId="0" applyNumberFormat="0" applyBorder="0" applyAlignment="0" applyProtection="0"/>
    <xf numFmtId="0" fontId="14" fillId="12" borderId="0" applyNumberFormat="0" applyBorder="0" applyAlignment="0" applyProtection="0"/>
    <xf numFmtId="169" fontId="43" fillId="52" borderId="0" applyNumberFormat="0" applyBorder="0" applyAlignment="0" applyProtection="0"/>
    <xf numFmtId="169" fontId="14" fillId="12" borderId="0" applyNumberFormat="0" applyBorder="0" applyAlignment="0" applyProtection="0"/>
    <xf numFmtId="169" fontId="14" fillId="12" borderId="0" applyNumberFormat="0" applyBorder="0" applyAlignment="0" applyProtection="0"/>
    <xf numFmtId="169" fontId="14" fillId="12" borderId="0" applyNumberFormat="0" applyBorder="0" applyAlignment="0" applyProtection="0"/>
    <xf numFmtId="0" fontId="14" fillId="12" borderId="0" applyNumberFormat="0" applyBorder="0" applyAlignment="0" applyProtection="0"/>
    <xf numFmtId="169" fontId="43" fillId="52" borderId="0" applyNumberFormat="0" applyBorder="0" applyAlignment="0" applyProtection="0"/>
    <xf numFmtId="169" fontId="14" fillId="12" borderId="0" applyNumberFormat="0" applyBorder="0" applyAlignment="0" applyProtection="0"/>
    <xf numFmtId="169" fontId="14" fillId="12" borderId="0" applyNumberFormat="0" applyBorder="0" applyAlignment="0" applyProtection="0"/>
    <xf numFmtId="169" fontId="14" fillId="12" borderId="0" applyNumberFormat="0" applyBorder="0" applyAlignment="0" applyProtection="0"/>
    <xf numFmtId="170" fontId="43" fillId="52" borderId="0" applyNumberFormat="0" applyBorder="0" applyAlignment="0" applyProtection="0"/>
    <xf numFmtId="169" fontId="43" fillId="52" borderId="0" applyNumberFormat="0" applyBorder="0" applyAlignment="0" applyProtection="0"/>
    <xf numFmtId="169" fontId="14" fillId="12" borderId="0" applyNumberFormat="0" applyBorder="0" applyAlignment="0" applyProtection="0"/>
    <xf numFmtId="169" fontId="14" fillId="12" borderId="0" applyNumberFormat="0" applyBorder="0" applyAlignment="0" applyProtection="0"/>
    <xf numFmtId="169" fontId="14" fillId="12" borderId="0" applyNumberFormat="0" applyBorder="0" applyAlignment="0" applyProtection="0"/>
    <xf numFmtId="170" fontId="43" fillId="52" borderId="0" applyNumberFormat="0" applyBorder="0" applyAlignment="0" applyProtection="0"/>
    <xf numFmtId="171" fontId="14" fillId="12" borderId="0" applyNumberFormat="0" applyBorder="0" applyAlignment="0" applyProtection="0"/>
    <xf numFmtId="171" fontId="1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169" fontId="14" fillId="12" borderId="0" applyNumberFormat="0" applyBorder="0" applyAlignment="0" applyProtection="0"/>
    <xf numFmtId="169" fontId="14" fillId="12" borderId="0" applyNumberFormat="0" applyBorder="0" applyAlignment="0" applyProtection="0"/>
    <xf numFmtId="169" fontId="14" fillId="12" borderId="0" applyNumberFormat="0" applyBorder="0" applyAlignment="0" applyProtection="0"/>
    <xf numFmtId="169" fontId="14" fillId="12" borderId="0" applyNumberFormat="0" applyBorder="0" applyAlignment="0" applyProtection="0"/>
    <xf numFmtId="169" fontId="14" fillId="12" borderId="0" applyNumberFormat="0" applyBorder="0" applyAlignment="0" applyProtection="0"/>
    <xf numFmtId="171" fontId="14" fillId="12" borderId="0" applyNumberFormat="0" applyBorder="0" applyAlignment="0" applyProtection="0"/>
    <xf numFmtId="171" fontId="14" fillId="12" borderId="0" applyNumberFormat="0" applyBorder="0" applyAlignment="0" applyProtection="0"/>
    <xf numFmtId="169" fontId="1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170" fontId="1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14" fillId="12" borderId="0" applyNumberFormat="0" applyBorder="0" applyAlignment="0" applyProtection="0"/>
    <xf numFmtId="169" fontId="14" fillId="12" borderId="0" applyNumberFormat="0" applyBorder="0" applyAlignment="0" applyProtection="0"/>
    <xf numFmtId="0" fontId="14" fillId="12" borderId="0" applyNumberFormat="0" applyBorder="0" applyAlignment="0" applyProtection="0"/>
    <xf numFmtId="169" fontId="14" fillId="12" borderId="0" applyNumberFormat="0" applyBorder="0" applyAlignment="0" applyProtection="0"/>
    <xf numFmtId="0" fontId="14" fillId="12" borderId="0" applyNumberFormat="0" applyBorder="0" applyAlignment="0" applyProtection="0"/>
    <xf numFmtId="169" fontId="14" fillId="12" borderId="0" applyNumberFormat="0" applyBorder="0" applyAlignment="0" applyProtection="0"/>
    <xf numFmtId="0" fontId="14" fillId="12" borderId="0" applyNumberFormat="0" applyBorder="0" applyAlignment="0" applyProtection="0"/>
    <xf numFmtId="169" fontId="14" fillId="12" borderId="0" applyNumberFormat="0" applyBorder="0" applyAlignment="0" applyProtection="0"/>
    <xf numFmtId="0" fontId="14" fillId="12" borderId="0" applyNumberFormat="0" applyBorder="0" applyAlignment="0" applyProtection="0"/>
    <xf numFmtId="169" fontId="14" fillId="12" borderId="0" applyNumberFormat="0" applyBorder="0" applyAlignment="0" applyProtection="0"/>
    <xf numFmtId="0" fontId="14" fillId="12" borderId="0" applyNumberFormat="0" applyBorder="0" applyAlignment="0" applyProtection="0"/>
    <xf numFmtId="169" fontId="14" fillId="12" borderId="0" applyNumberFormat="0" applyBorder="0" applyAlignment="0" applyProtection="0"/>
    <xf numFmtId="0" fontId="14" fillId="12" borderId="0" applyNumberFormat="0" applyBorder="0" applyAlignment="0" applyProtection="0"/>
    <xf numFmtId="169" fontId="1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14" fillId="12" borderId="0" applyNumberFormat="0" applyBorder="0" applyAlignment="0" applyProtection="0"/>
    <xf numFmtId="171" fontId="14" fillId="12" borderId="0" applyNumberFormat="0" applyBorder="0" applyAlignment="0" applyProtection="0"/>
    <xf numFmtId="171" fontId="14" fillId="12" borderId="0" applyNumberFormat="0" applyBorder="0" applyAlignment="0" applyProtection="0"/>
    <xf numFmtId="169" fontId="1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14" fillId="12" borderId="0" applyNumberFormat="0" applyBorder="0" applyAlignment="0" applyProtection="0"/>
    <xf numFmtId="171" fontId="14" fillId="12" borderId="0" applyNumberFormat="0" applyBorder="0" applyAlignment="0" applyProtection="0"/>
    <xf numFmtId="171" fontId="14" fillId="12" borderId="0" applyNumberFormat="0" applyBorder="0" applyAlignment="0" applyProtection="0"/>
    <xf numFmtId="169" fontId="1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14" fillId="12" borderId="0" applyNumberFormat="0" applyBorder="0" applyAlignment="0" applyProtection="0"/>
    <xf numFmtId="169" fontId="43" fillId="52" borderId="0" applyNumberFormat="0" applyBorder="0" applyAlignment="0" applyProtection="0"/>
    <xf numFmtId="171" fontId="14" fillId="12" borderId="0" applyNumberFormat="0" applyBorder="0" applyAlignment="0" applyProtection="0"/>
    <xf numFmtId="171" fontId="14" fillId="12" borderId="0" applyNumberFormat="0" applyBorder="0" applyAlignment="0" applyProtection="0"/>
    <xf numFmtId="169" fontId="14" fillId="12" borderId="0" applyNumberFormat="0" applyBorder="0" applyAlignment="0" applyProtection="0"/>
    <xf numFmtId="169" fontId="14" fillId="12" borderId="0" applyNumberFormat="0" applyBorder="0" applyAlignment="0" applyProtection="0"/>
    <xf numFmtId="169" fontId="1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14" fillId="12" borderId="0" applyNumberFormat="0" applyBorder="0" applyAlignment="0" applyProtection="0"/>
    <xf numFmtId="169" fontId="43" fillId="52" borderId="0" applyNumberFormat="0" applyBorder="0" applyAlignment="0" applyProtection="0"/>
    <xf numFmtId="171" fontId="14" fillId="12" borderId="0" applyNumberFormat="0" applyBorder="0" applyAlignment="0" applyProtection="0"/>
    <xf numFmtId="171" fontId="14" fillId="12" borderId="0" applyNumberFormat="0" applyBorder="0" applyAlignment="0" applyProtection="0"/>
    <xf numFmtId="169" fontId="14" fillId="12" borderId="0" applyNumberFormat="0" applyBorder="0" applyAlignment="0" applyProtection="0"/>
    <xf numFmtId="169" fontId="14" fillId="12" borderId="0" applyNumberFormat="0" applyBorder="0" applyAlignment="0" applyProtection="0"/>
    <xf numFmtId="169" fontId="14" fillId="12" borderId="0" applyNumberFormat="0" applyBorder="0" applyAlignment="0" applyProtection="0"/>
    <xf numFmtId="0" fontId="14" fillId="12" borderId="0" applyNumberFormat="0" applyBorder="0" applyAlignment="0" applyProtection="0"/>
    <xf numFmtId="169" fontId="43" fillId="5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169" fontId="14" fillId="12" borderId="0" applyNumberFormat="0" applyBorder="0" applyAlignment="0" applyProtection="0"/>
    <xf numFmtId="169" fontId="14" fillId="12" borderId="0" applyNumberFormat="0" applyBorder="0" applyAlignment="0" applyProtection="0"/>
    <xf numFmtId="169" fontId="14" fillId="12" borderId="0" applyNumberFormat="0" applyBorder="0" applyAlignment="0" applyProtection="0"/>
    <xf numFmtId="0" fontId="14" fillId="12" borderId="0" applyNumberFormat="0" applyBorder="0" applyAlignment="0" applyProtection="0"/>
    <xf numFmtId="169" fontId="43" fillId="5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169" fontId="14" fillId="12" borderId="0" applyNumberFormat="0" applyBorder="0" applyAlignment="0" applyProtection="0"/>
    <xf numFmtId="169" fontId="14" fillId="12" borderId="0" applyNumberFormat="0" applyBorder="0" applyAlignment="0" applyProtection="0"/>
    <xf numFmtId="169" fontId="14" fillId="12" borderId="0" applyNumberFormat="0" applyBorder="0" applyAlignment="0" applyProtection="0"/>
    <xf numFmtId="0" fontId="14" fillId="12" borderId="0" applyNumberFormat="0" applyBorder="0" applyAlignment="0" applyProtection="0"/>
    <xf numFmtId="169" fontId="43" fillId="52" borderId="0" applyNumberFormat="0" applyBorder="0" applyAlignment="0" applyProtection="0"/>
    <xf numFmtId="169" fontId="14" fillId="12" borderId="0" applyNumberFormat="0" applyBorder="0" applyAlignment="0" applyProtection="0"/>
    <xf numFmtId="169" fontId="14" fillId="12" borderId="0" applyNumberFormat="0" applyBorder="0" applyAlignment="0" applyProtection="0"/>
    <xf numFmtId="169" fontId="14" fillId="12" borderId="0" applyNumberFormat="0" applyBorder="0" applyAlignment="0" applyProtection="0"/>
    <xf numFmtId="0" fontId="14" fillId="16" borderId="0" applyNumberFormat="0" applyBorder="0" applyAlignment="0" applyProtection="0"/>
    <xf numFmtId="169" fontId="43" fillId="53" borderId="0" applyNumberFormat="0" applyBorder="0" applyAlignment="0" applyProtection="0"/>
    <xf numFmtId="169" fontId="14" fillId="16" borderId="0" applyNumberFormat="0" applyBorder="0" applyAlignment="0" applyProtection="0"/>
    <xf numFmtId="169" fontId="14" fillId="16" borderId="0" applyNumberFormat="0" applyBorder="0" applyAlignment="0" applyProtection="0"/>
    <xf numFmtId="169" fontId="14" fillId="16" borderId="0" applyNumberFormat="0" applyBorder="0" applyAlignment="0" applyProtection="0"/>
    <xf numFmtId="0" fontId="14" fillId="16" borderId="0" applyNumberFormat="0" applyBorder="0" applyAlignment="0" applyProtection="0"/>
    <xf numFmtId="169" fontId="43" fillId="53" borderId="0" applyNumberFormat="0" applyBorder="0" applyAlignment="0" applyProtection="0"/>
    <xf numFmtId="169" fontId="14" fillId="16" borderId="0" applyNumberFormat="0" applyBorder="0" applyAlignment="0" applyProtection="0"/>
    <xf numFmtId="169" fontId="14" fillId="16" borderId="0" applyNumberFormat="0" applyBorder="0" applyAlignment="0" applyProtection="0"/>
    <xf numFmtId="169" fontId="14" fillId="16" borderId="0" applyNumberFormat="0" applyBorder="0" applyAlignment="0" applyProtection="0"/>
    <xf numFmtId="170" fontId="43" fillId="53" borderId="0" applyNumberFormat="0" applyBorder="0" applyAlignment="0" applyProtection="0"/>
    <xf numFmtId="169" fontId="43" fillId="53" borderId="0" applyNumberFormat="0" applyBorder="0" applyAlignment="0" applyProtection="0"/>
    <xf numFmtId="169" fontId="14" fillId="16" borderId="0" applyNumberFormat="0" applyBorder="0" applyAlignment="0" applyProtection="0"/>
    <xf numFmtId="169" fontId="14" fillId="16" borderId="0" applyNumberFormat="0" applyBorder="0" applyAlignment="0" applyProtection="0"/>
    <xf numFmtId="169" fontId="14" fillId="16" borderId="0" applyNumberFormat="0" applyBorder="0" applyAlignment="0" applyProtection="0"/>
    <xf numFmtId="170" fontId="43" fillId="53" borderId="0" applyNumberFormat="0" applyBorder="0" applyAlignment="0" applyProtection="0"/>
    <xf numFmtId="171" fontId="14" fillId="16" borderId="0" applyNumberFormat="0" applyBorder="0" applyAlignment="0" applyProtection="0"/>
    <xf numFmtId="171" fontId="1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169" fontId="14" fillId="16" borderId="0" applyNumberFormat="0" applyBorder="0" applyAlignment="0" applyProtection="0"/>
    <xf numFmtId="169" fontId="14" fillId="16" borderId="0" applyNumberFormat="0" applyBorder="0" applyAlignment="0" applyProtection="0"/>
    <xf numFmtId="169" fontId="14" fillId="16" borderId="0" applyNumberFormat="0" applyBorder="0" applyAlignment="0" applyProtection="0"/>
    <xf numFmtId="169" fontId="14" fillId="16" borderId="0" applyNumberFormat="0" applyBorder="0" applyAlignment="0" applyProtection="0"/>
    <xf numFmtId="169" fontId="14" fillId="16" borderId="0" applyNumberFormat="0" applyBorder="0" applyAlignment="0" applyProtection="0"/>
    <xf numFmtId="171" fontId="14" fillId="16" borderId="0" applyNumberFormat="0" applyBorder="0" applyAlignment="0" applyProtection="0"/>
    <xf numFmtId="171" fontId="14" fillId="16" borderId="0" applyNumberFormat="0" applyBorder="0" applyAlignment="0" applyProtection="0"/>
    <xf numFmtId="169" fontId="1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170" fontId="1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14" fillId="16" borderId="0" applyNumberFormat="0" applyBorder="0" applyAlignment="0" applyProtection="0"/>
    <xf numFmtId="169" fontId="14" fillId="16" borderId="0" applyNumberFormat="0" applyBorder="0" applyAlignment="0" applyProtection="0"/>
    <xf numFmtId="0" fontId="14" fillId="16" borderId="0" applyNumberFormat="0" applyBorder="0" applyAlignment="0" applyProtection="0"/>
    <xf numFmtId="169" fontId="14" fillId="16" borderId="0" applyNumberFormat="0" applyBorder="0" applyAlignment="0" applyProtection="0"/>
    <xf numFmtId="0" fontId="14" fillId="16" borderId="0" applyNumberFormat="0" applyBorder="0" applyAlignment="0" applyProtection="0"/>
    <xf numFmtId="169" fontId="14" fillId="16" borderId="0" applyNumberFormat="0" applyBorder="0" applyAlignment="0" applyProtection="0"/>
    <xf numFmtId="0" fontId="14" fillId="16" borderId="0" applyNumberFormat="0" applyBorder="0" applyAlignment="0" applyProtection="0"/>
    <xf numFmtId="169" fontId="14" fillId="16" borderId="0" applyNumberFormat="0" applyBorder="0" applyAlignment="0" applyProtection="0"/>
    <xf numFmtId="0" fontId="14" fillId="16" borderId="0" applyNumberFormat="0" applyBorder="0" applyAlignment="0" applyProtection="0"/>
    <xf numFmtId="169" fontId="14" fillId="16" borderId="0" applyNumberFormat="0" applyBorder="0" applyAlignment="0" applyProtection="0"/>
    <xf numFmtId="0" fontId="14" fillId="16" borderId="0" applyNumberFormat="0" applyBorder="0" applyAlignment="0" applyProtection="0"/>
    <xf numFmtId="169" fontId="14" fillId="16" borderId="0" applyNumberFormat="0" applyBorder="0" applyAlignment="0" applyProtection="0"/>
    <xf numFmtId="0" fontId="14" fillId="16" borderId="0" applyNumberFormat="0" applyBorder="0" applyAlignment="0" applyProtection="0"/>
    <xf numFmtId="169" fontId="1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14" fillId="16" borderId="0" applyNumberFormat="0" applyBorder="0" applyAlignment="0" applyProtection="0"/>
    <xf numFmtId="171" fontId="14" fillId="16" borderId="0" applyNumberFormat="0" applyBorder="0" applyAlignment="0" applyProtection="0"/>
    <xf numFmtId="171" fontId="14" fillId="16" borderId="0" applyNumberFormat="0" applyBorder="0" applyAlignment="0" applyProtection="0"/>
    <xf numFmtId="169" fontId="1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14" fillId="16" borderId="0" applyNumberFormat="0" applyBorder="0" applyAlignment="0" applyProtection="0"/>
    <xf numFmtId="171" fontId="14" fillId="16" borderId="0" applyNumberFormat="0" applyBorder="0" applyAlignment="0" applyProtection="0"/>
    <xf numFmtId="171" fontId="14" fillId="16" borderId="0" applyNumberFormat="0" applyBorder="0" applyAlignment="0" applyProtection="0"/>
    <xf numFmtId="169" fontId="1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14" fillId="16" borderId="0" applyNumberFormat="0" applyBorder="0" applyAlignment="0" applyProtection="0"/>
    <xf numFmtId="169" fontId="43" fillId="53" borderId="0" applyNumberFormat="0" applyBorder="0" applyAlignment="0" applyProtection="0"/>
    <xf numFmtId="171" fontId="14" fillId="16" borderId="0" applyNumberFormat="0" applyBorder="0" applyAlignment="0" applyProtection="0"/>
    <xf numFmtId="171" fontId="14" fillId="16" borderId="0" applyNumberFormat="0" applyBorder="0" applyAlignment="0" applyProtection="0"/>
    <xf numFmtId="169" fontId="14" fillId="16" borderId="0" applyNumberFormat="0" applyBorder="0" applyAlignment="0" applyProtection="0"/>
    <xf numFmtId="169" fontId="14" fillId="16" borderId="0" applyNumberFormat="0" applyBorder="0" applyAlignment="0" applyProtection="0"/>
    <xf numFmtId="169" fontId="1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14" fillId="16" borderId="0" applyNumberFormat="0" applyBorder="0" applyAlignment="0" applyProtection="0"/>
    <xf numFmtId="169" fontId="43" fillId="53" borderId="0" applyNumberFormat="0" applyBorder="0" applyAlignment="0" applyProtection="0"/>
    <xf numFmtId="171" fontId="14" fillId="16" borderId="0" applyNumberFormat="0" applyBorder="0" applyAlignment="0" applyProtection="0"/>
    <xf numFmtId="171" fontId="14" fillId="16" borderId="0" applyNumberFormat="0" applyBorder="0" applyAlignment="0" applyProtection="0"/>
    <xf numFmtId="169" fontId="14" fillId="16" borderId="0" applyNumberFormat="0" applyBorder="0" applyAlignment="0" applyProtection="0"/>
    <xf numFmtId="169" fontId="14" fillId="16" borderId="0" applyNumberFormat="0" applyBorder="0" applyAlignment="0" applyProtection="0"/>
    <xf numFmtId="169" fontId="14" fillId="16" borderId="0" applyNumberFormat="0" applyBorder="0" applyAlignment="0" applyProtection="0"/>
    <xf numFmtId="0" fontId="14" fillId="16" borderId="0" applyNumberFormat="0" applyBorder="0" applyAlignment="0" applyProtection="0"/>
    <xf numFmtId="169" fontId="43" fillId="53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169" fontId="14" fillId="16" borderId="0" applyNumberFormat="0" applyBorder="0" applyAlignment="0" applyProtection="0"/>
    <xf numFmtId="169" fontId="14" fillId="16" borderId="0" applyNumberFormat="0" applyBorder="0" applyAlignment="0" applyProtection="0"/>
    <xf numFmtId="169" fontId="14" fillId="16" borderId="0" applyNumberFormat="0" applyBorder="0" applyAlignment="0" applyProtection="0"/>
    <xf numFmtId="0" fontId="14" fillId="16" borderId="0" applyNumberFormat="0" applyBorder="0" applyAlignment="0" applyProtection="0"/>
    <xf numFmtId="169" fontId="43" fillId="53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169" fontId="14" fillId="16" borderId="0" applyNumberFormat="0" applyBorder="0" applyAlignment="0" applyProtection="0"/>
    <xf numFmtId="169" fontId="14" fillId="16" borderId="0" applyNumberFormat="0" applyBorder="0" applyAlignment="0" applyProtection="0"/>
    <xf numFmtId="169" fontId="14" fillId="16" borderId="0" applyNumberFormat="0" applyBorder="0" applyAlignment="0" applyProtection="0"/>
    <xf numFmtId="0" fontId="14" fillId="16" borderId="0" applyNumberFormat="0" applyBorder="0" applyAlignment="0" applyProtection="0"/>
    <xf numFmtId="169" fontId="43" fillId="53" borderId="0" applyNumberFormat="0" applyBorder="0" applyAlignment="0" applyProtection="0"/>
    <xf numFmtId="169" fontId="14" fillId="16" borderId="0" applyNumberFormat="0" applyBorder="0" applyAlignment="0" applyProtection="0"/>
    <xf numFmtId="169" fontId="14" fillId="16" borderId="0" applyNumberFormat="0" applyBorder="0" applyAlignment="0" applyProtection="0"/>
    <xf numFmtId="169" fontId="14" fillId="16" borderId="0" applyNumberFormat="0" applyBorder="0" applyAlignment="0" applyProtection="0"/>
    <xf numFmtId="0" fontId="14" fillId="20" borderId="0" applyNumberFormat="0" applyBorder="0" applyAlignment="0" applyProtection="0"/>
    <xf numFmtId="169" fontId="43" fillId="54" borderId="0" applyNumberFormat="0" applyBorder="0" applyAlignment="0" applyProtection="0"/>
    <xf numFmtId="169" fontId="14" fillId="20" borderId="0" applyNumberFormat="0" applyBorder="0" applyAlignment="0" applyProtection="0"/>
    <xf numFmtId="169" fontId="14" fillId="20" borderId="0" applyNumberFormat="0" applyBorder="0" applyAlignment="0" applyProtection="0"/>
    <xf numFmtId="169" fontId="14" fillId="20" borderId="0" applyNumberFormat="0" applyBorder="0" applyAlignment="0" applyProtection="0"/>
    <xf numFmtId="0" fontId="14" fillId="20" borderId="0" applyNumberFormat="0" applyBorder="0" applyAlignment="0" applyProtection="0"/>
    <xf numFmtId="169" fontId="43" fillId="54" borderId="0" applyNumberFormat="0" applyBorder="0" applyAlignment="0" applyProtection="0"/>
    <xf numFmtId="169" fontId="14" fillId="20" borderId="0" applyNumberFormat="0" applyBorder="0" applyAlignment="0" applyProtection="0"/>
    <xf numFmtId="169" fontId="14" fillId="20" borderId="0" applyNumberFormat="0" applyBorder="0" applyAlignment="0" applyProtection="0"/>
    <xf numFmtId="169" fontId="14" fillId="20" borderId="0" applyNumberFormat="0" applyBorder="0" applyAlignment="0" applyProtection="0"/>
    <xf numFmtId="170" fontId="43" fillId="54" borderId="0" applyNumberFormat="0" applyBorder="0" applyAlignment="0" applyProtection="0"/>
    <xf numFmtId="169" fontId="43" fillId="54" borderId="0" applyNumberFormat="0" applyBorder="0" applyAlignment="0" applyProtection="0"/>
    <xf numFmtId="169" fontId="14" fillId="20" borderId="0" applyNumberFormat="0" applyBorder="0" applyAlignment="0" applyProtection="0"/>
    <xf numFmtId="169" fontId="14" fillId="20" borderId="0" applyNumberFormat="0" applyBorder="0" applyAlignment="0" applyProtection="0"/>
    <xf numFmtId="169" fontId="14" fillId="20" borderId="0" applyNumberFormat="0" applyBorder="0" applyAlignment="0" applyProtection="0"/>
    <xf numFmtId="170" fontId="43" fillId="54" borderId="0" applyNumberFormat="0" applyBorder="0" applyAlignment="0" applyProtection="0"/>
    <xf numFmtId="171" fontId="14" fillId="20" borderId="0" applyNumberFormat="0" applyBorder="0" applyAlignment="0" applyProtection="0"/>
    <xf numFmtId="171" fontId="1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169" fontId="14" fillId="20" borderId="0" applyNumberFormat="0" applyBorder="0" applyAlignment="0" applyProtection="0"/>
    <xf numFmtId="169" fontId="14" fillId="20" borderId="0" applyNumberFormat="0" applyBorder="0" applyAlignment="0" applyProtection="0"/>
    <xf numFmtId="169" fontId="14" fillId="20" borderId="0" applyNumberFormat="0" applyBorder="0" applyAlignment="0" applyProtection="0"/>
    <xf numFmtId="169" fontId="14" fillId="20" borderId="0" applyNumberFormat="0" applyBorder="0" applyAlignment="0" applyProtection="0"/>
    <xf numFmtId="169" fontId="14" fillId="20" borderId="0" applyNumberFormat="0" applyBorder="0" applyAlignment="0" applyProtection="0"/>
    <xf numFmtId="171" fontId="14" fillId="20" borderId="0" applyNumberFormat="0" applyBorder="0" applyAlignment="0" applyProtection="0"/>
    <xf numFmtId="171" fontId="14" fillId="20" borderId="0" applyNumberFormat="0" applyBorder="0" applyAlignment="0" applyProtection="0"/>
    <xf numFmtId="169" fontId="1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170" fontId="1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14" fillId="20" borderId="0" applyNumberFormat="0" applyBorder="0" applyAlignment="0" applyProtection="0"/>
    <xf numFmtId="169" fontId="14" fillId="20" borderId="0" applyNumberFormat="0" applyBorder="0" applyAlignment="0" applyProtection="0"/>
    <xf numFmtId="0" fontId="14" fillId="20" borderId="0" applyNumberFormat="0" applyBorder="0" applyAlignment="0" applyProtection="0"/>
    <xf numFmtId="169" fontId="14" fillId="20" borderId="0" applyNumberFormat="0" applyBorder="0" applyAlignment="0" applyProtection="0"/>
    <xf numFmtId="0" fontId="14" fillId="20" borderId="0" applyNumberFormat="0" applyBorder="0" applyAlignment="0" applyProtection="0"/>
    <xf numFmtId="169" fontId="14" fillId="20" borderId="0" applyNumberFormat="0" applyBorder="0" applyAlignment="0" applyProtection="0"/>
    <xf numFmtId="0" fontId="14" fillId="20" borderId="0" applyNumberFormat="0" applyBorder="0" applyAlignment="0" applyProtection="0"/>
    <xf numFmtId="169" fontId="14" fillId="20" borderId="0" applyNumberFormat="0" applyBorder="0" applyAlignment="0" applyProtection="0"/>
    <xf numFmtId="0" fontId="14" fillId="20" borderId="0" applyNumberFormat="0" applyBorder="0" applyAlignment="0" applyProtection="0"/>
    <xf numFmtId="169" fontId="14" fillId="20" borderId="0" applyNumberFormat="0" applyBorder="0" applyAlignment="0" applyProtection="0"/>
    <xf numFmtId="0" fontId="14" fillId="20" borderId="0" applyNumberFormat="0" applyBorder="0" applyAlignment="0" applyProtection="0"/>
    <xf numFmtId="169" fontId="14" fillId="20" borderId="0" applyNumberFormat="0" applyBorder="0" applyAlignment="0" applyProtection="0"/>
    <xf numFmtId="0" fontId="14" fillId="20" borderId="0" applyNumberFormat="0" applyBorder="0" applyAlignment="0" applyProtection="0"/>
    <xf numFmtId="169" fontId="1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14" fillId="20" borderId="0" applyNumberFormat="0" applyBorder="0" applyAlignment="0" applyProtection="0"/>
    <xf numFmtId="171" fontId="14" fillId="20" borderId="0" applyNumberFormat="0" applyBorder="0" applyAlignment="0" applyProtection="0"/>
    <xf numFmtId="171" fontId="14" fillId="20" borderId="0" applyNumberFormat="0" applyBorder="0" applyAlignment="0" applyProtection="0"/>
    <xf numFmtId="169" fontId="1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14" fillId="20" borderId="0" applyNumberFormat="0" applyBorder="0" applyAlignment="0" applyProtection="0"/>
    <xf numFmtId="171" fontId="14" fillId="20" borderId="0" applyNumberFormat="0" applyBorder="0" applyAlignment="0" applyProtection="0"/>
    <xf numFmtId="171" fontId="14" fillId="20" borderId="0" applyNumberFormat="0" applyBorder="0" applyAlignment="0" applyProtection="0"/>
    <xf numFmtId="169" fontId="1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14" fillId="20" borderId="0" applyNumberFormat="0" applyBorder="0" applyAlignment="0" applyProtection="0"/>
    <xf numFmtId="169" fontId="43" fillId="54" borderId="0" applyNumberFormat="0" applyBorder="0" applyAlignment="0" applyProtection="0"/>
    <xf numFmtId="171" fontId="14" fillId="20" borderId="0" applyNumberFormat="0" applyBorder="0" applyAlignment="0" applyProtection="0"/>
    <xf numFmtId="171" fontId="14" fillId="20" borderId="0" applyNumberFormat="0" applyBorder="0" applyAlignment="0" applyProtection="0"/>
    <xf numFmtId="169" fontId="14" fillId="20" borderId="0" applyNumberFormat="0" applyBorder="0" applyAlignment="0" applyProtection="0"/>
    <xf numFmtId="169" fontId="14" fillId="20" borderId="0" applyNumberFormat="0" applyBorder="0" applyAlignment="0" applyProtection="0"/>
    <xf numFmtId="169" fontId="1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14" fillId="20" borderId="0" applyNumberFormat="0" applyBorder="0" applyAlignment="0" applyProtection="0"/>
    <xf numFmtId="169" fontId="43" fillId="54" borderId="0" applyNumberFormat="0" applyBorder="0" applyAlignment="0" applyProtection="0"/>
    <xf numFmtId="171" fontId="14" fillId="20" borderId="0" applyNumberFormat="0" applyBorder="0" applyAlignment="0" applyProtection="0"/>
    <xf numFmtId="171" fontId="14" fillId="20" borderId="0" applyNumberFormat="0" applyBorder="0" applyAlignment="0" applyProtection="0"/>
    <xf numFmtId="169" fontId="14" fillId="20" borderId="0" applyNumberFormat="0" applyBorder="0" applyAlignment="0" applyProtection="0"/>
    <xf numFmtId="169" fontId="14" fillId="20" borderId="0" applyNumberFormat="0" applyBorder="0" applyAlignment="0" applyProtection="0"/>
    <xf numFmtId="169" fontId="14" fillId="20" borderId="0" applyNumberFormat="0" applyBorder="0" applyAlignment="0" applyProtection="0"/>
    <xf numFmtId="0" fontId="14" fillId="20" borderId="0" applyNumberFormat="0" applyBorder="0" applyAlignment="0" applyProtection="0"/>
    <xf numFmtId="169" fontId="43" fillId="5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169" fontId="14" fillId="20" borderId="0" applyNumberFormat="0" applyBorder="0" applyAlignment="0" applyProtection="0"/>
    <xf numFmtId="169" fontId="14" fillId="20" borderId="0" applyNumberFormat="0" applyBorder="0" applyAlignment="0" applyProtection="0"/>
    <xf numFmtId="169" fontId="14" fillId="20" borderId="0" applyNumberFormat="0" applyBorder="0" applyAlignment="0" applyProtection="0"/>
    <xf numFmtId="0" fontId="14" fillId="20" borderId="0" applyNumberFormat="0" applyBorder="0" applyAlignment="0" applyProtection="0"/>
    <xf numFmtId="169" fontId="43" fillId="5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169" fontId="14" fillId="20" borderId="0" applyNumberFormat="0" applyBorder="0" applyAlignment="0" applyProtection="0"/>
    <xf numFmtId="169" fontId="14" fillId="20" borderId="0" applyNumberFormat="0" applyBorder="0" applyAlignment="0" applyProtection="0"/>
    <xf numFmtId="169" fontId="14" fillId="20" borderId="0" applyNumberFormat="0" applyBorder="0" applyAlignment="0" applyProtection="0"/>
    <xf numFmtId="0" fontId="14" fillId="20" borderId="0" applyNumberFormat="0" applyBorder="0" applyAlignment="0" applyProtection="0"/>
    <xf numFmtId="169" fontId="43" fillId="54" borderId="0" applyNumberFormat="0" applyBorder="0" applyAlignment="0" applyProtection="0"/>
    <xf numFmtId="169" fontId="14" fillId="20" borderId="0" applyNumberFormat="0" applyBorder="0" applyAlignment="0" applyProtection="0"/>
    <xf numFmtId="169" fontId="14" fillId="20" borderId="0" applyNumberFormat="0" applyBorder="0" applyAlignment="0" applyProtection="0"/>
    <xf numFmtId="169" fontId="14" fillId="20" borderId="0" applyNumberFormat="0" applyBorder="0" applyAlignment="0" applyProtection="0"/>
    <xf numFmtId="0" fontId="14" fillId="24" borderId="0" applyNumberFormat="0" applyBorder="0" applyAlignment="0" applyProtection="0"/>
    <xf numFmtId="169" fontId="43" fillId="49" borderId="0" applyNumberFormat="0" applyBorder="0" applyAlignment="0" applyProtection="0"/>
    <xf numFmtId="169" fontId="14" fillId="24" borderId="0" applyNumberFormat="0" applyBorder="0" applyAlignment="0" applyProtection="0"/>
    <xf numFmtId="169" fontId="14" fillId="24" borderId="0" applyNumberFormat="0" applyBorder="0" applyAlignment="0" applyProtection="0"/>
    <xf numFmtId="169" fontId="14" fillId="24" borderId="0" applyNumberFormat="0" applyBorder="0" applyAlignment="0" applyProtection="0"/>
    <xf numFmtId="0" fontId="14" fillId="24" borderId="0" applyNumberFormat="0" applyBorder="0" applyAlignment="0" applyProtection="0"/>
    <xf numFmtId="169" fontId="43" fillId="49" borderId="0" applyNumberFormat="0" applyBorder="0" applyAlignment="0" applyProtection="0"/>
    <xf numFmtId="169" fontId="14" fillId="24" borderId="0" applyNumberFormat="0" applyBorder="0" applyAlignment="0" applyProtection="0"/>
    <xf numFmtId="169" fontId="14" fillId="24" borderId="0" applyNumberFormat="0" applyBorder="0" applyAlignment="0" applyProtection="0"/>
    <xf numFmtId="169" fontId="14" fillId="24" borderId="0" applyNumberFormat="0" applyBorder="0" applyAlignment="0" applyProtection="0"/>
    <xf numFmtId="170" fontId="43" fillId="49" borderId="0" applyNumberFormat="0" applyBorder="0" applyAlignment="0" applyProtection="0"/>
    <xf numFmtId="169" fontId="43" fillId="49" borderId="0" applyNumberFormat="0" applyBorder="0" applyAlignment="0" applyProtection="0"/>
    <xf numFmtId="169" fontId="14" fillId="24" borderId="0" applyNumberFormat="0" applyBorder="0" applyAlignment="0" applyProtection="0"/>
    <xf numFmtId="169" fontId="14" fillId="24" borderId="0" applyNumberFormat="0" applyBorder="0" applyAlignment="0" applyProtection="0"/>
    <xf numFmtId="169" fontId="14" fillId="24" borderId="0" applyNumberFormat="0" applyBorder="0" applyAlignment="0" applyProtection="0"/>
    <xf numFmtId="170" fontId="43" fillId="49" borderId="0" applyNumberFormat="0" applyBorder="0" applyAlignment="0" applyProtection="0"/>
    <xf numFmtId="171" fontId="14" fillId="24" borderId="0" applyNumberFormat="0" applyBorder="0" applyAlignment="0" applyProtection="0"/>
    <xf numFmtId="171" fontId="1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169" fontId="14" fillId="24" borderId="0" applyNumberFormat="0" applyBorder="0" applyAlignment="0" applyProtection="0"/>
    <xf numFmtId="169" fontId="14" fillId="24" borderId="0" applyNumberFormat="0" applyBorder="0" applyAlignment="0" applyProtection="0"/>
    <xf numFmtId="169" fontId="14" fillId="24" borderId="0" applyNumberFormat="0" applyBorder="0" applyAlignment="0" applyProtection="0"/>
    <xf numFmtId="169" fontId="14" fillId="24" borderId="0" applyNumberFormat="0" applyBorder="0" applyAlignment="0" applyProtection="0"/>
    <xf numFmtId="169" fontId="14" fillId="24" borderId="0" applyNumberFormat="0" applyBorder="0" applyAlignment="0" applyProtection="0"/>
    <xf numFmtId="171" fontId="14" fillId="24" borderId="0" applyNumberFormat="0" applyBorder="0" applyAlignment="0" applyProtection="0"/>
    <xf numFmtId="171" fontId="14" fillId="24" borderId="0" applyNumberFormat="0" applyBorder="0" applyAlignment="0" applyProtection="0"/>
    <xf numFmtId="169" fontId="1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170" fontId="1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14" fillId="24" borderId="0" applyNumberFormat="0" applyBorder="0" applyAlignment="0" applyProtection="0"/>
    <xf numFmtId="169" fontId="14" fillId="24" borderId="0" applyNumberFormat="0" applyBorder="0" applyAlignment="0" applyProtection="0"/>
    <xf numFmtId="0" fontId="14" fillId="24" borderId="0" applyNumberFormat="0" applyBorder="0" applyAlignment="0" applyProtection="0"/>
    <xf numFmtId="169" fontId="14" fillId="24" borderId="0" applyNumberFormat="0" applyBorder="0" applyAlignment="0" applyProtection="0"/>
    <xf numFmtId="0" fontId="14" fillId="24" borderId="0" applyNumberFormat="0" applyBorder="0" applyAlignment="0" applyProtection="0"/>
    <xf numFmtId="169" fontId="14" fillId="24" borderId="0" applyNumberFormat="0" applyBorder="0" applyAlignment="0" applyProtection="0"/>
    <xf numFmtId="0" fontId="14" fillId="24" borderId="0" applyNumberFormat="0" applyBorder="0" applyAlignment="0" applyProtection="0"/>
    <xf numFmtId="169" fontId="14" fillId="24" borderId="0" applyNumberFormat="0" applyBorder="0" applyAlignment="0" applyProtection="0"/>
    <xf numFmtId="0" fontId="14" fillId="24" borderId="0" applyNumberFormat="0" applyBorder="0" applyAlignment="0" applyProtection="0"/>
    <xf numFmtId="169" fontId="14" fillId="24" borderId="0" applyNumberFormat="0" applyBorder="0" applyAlignment="0" applyProtection="0"/>
    <xf numFmtId="0" fontId="14" fillId="24" borderId="0" applyNumberFormat="0" applyBorder="0" applyAlignment="0" applyProtection="0"/>
    <xf numFmtId="169" fontId="14" fillId="24" borderId="0" applyNumberFormat="0" applyBorder="0" applyAlignment="0" applyProtection="0"/>
    <xf numFmtId="0" fontId="14" fillId="24" borderId="0" applyNumberFormat="0" applyBorder="0" applyAlignment="0" applyProtection="0"/>
    <xf numFmtId="169" fontId="1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14" fillId="24" borderId="0" applyNumberFormat="0" applyBorder="0" applyAlignment="0" applyProtection="0"/>
    <xf numFmtId="171" fontId="14" fillId="24" borderId="0" applyNumberFormat="0" applyBorder="0" applyAlignment="0" applyProtection="0"/>
    <xf numFmtId="171" fontId="14" fillId="24" borderId="0" applyNumberFormat="0" applyBorder="0" applyAlignment="0" applyProtection="0"/>
    <xf numFmtId="169" fontId="1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14" fillId="24" borderId="0" applyNumberFormat="0" applyBorder="0" applyAlignment="0" applyProtection="0"/>
    <xf numFmtId="171" fontId="14" fillId="24" borderId="0" applyNumberFormat="0" applyBorder="0" applyAlignment="0" applyProtection="0"/>
    <xf numFmtId="171" fontId="14" fillId="24" borderId="0" applyNumberFormat="0" applyBorder="0" applyAlignment="0" applyProtection="0"/>
    <xf numFmtId="169" fontId="1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14" fillId="24" borderId="0" applyNumberFormat="0" applyBorder="0" applyAlignment="0" applyProtection="0"/>
    <xf numFmtId="169" fontId="43" fillId="49" borderId="0" applyNumberFormat="0" applyBorder="0" applyAlignment="0" applyProtection="0"/>
    <xf numFmtId="171" fontId="14" fillId="24" borderId="0" applyNumberFormat="0" applyBorder="0" applyAlignment="0" applyProtection="0"/>
    <xf numFmtId="171" fontId="14" fillId="24" borderId="0" applyNumberFormat="0" applyBorder="0" applyAlignment="0" applyProtection="0"/>
    <xf numFmtId="169" fontId="14" fillId="24" borderId="0" applyNumberFormat="0" applyBorder="0" applyAlignment="0" applyProtection="0"/>
    <xf numFmtId="169" fontId="14" fillId="24" borderId="0" applyNumberFormat="0" applyBorder="0" applyAlignment="0" applyProtection="0"/>
    <xf numFmtId="169" fontId="1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14" fillId="24" borderId="0" applyNumberFormat="0" applyBorder="0" applyAlignment="0" applyProtection="0"/>
    <xf numFmtId="169" fontId="43" fillId="49" borderId="0" applyNumberFormat="0" applyBorder="0" applyAlignment="0" applyProtection="0"/>
    <xf numFmtId="171" fontId="14" fillId="24" borderId="0" applyNumberFormat="0" applyBorder="0" applyAlignment="0" applyProtection="0"/>
    <xf numFmtId="171" fontId="14" fillId="24" borderId="0" applyNumberFormat="0" applyBorder="0" applyAlignment="0" applyProtection="0"/>
    <xf numFmtId="169" fontId="14" fillId="24" borderId="0" applyNumberFormat="0" applyBorder="0" applyAlignment="0" applyProtection="0"/>
    <xf numFmtId="169" fontId="14" fillId="24" borderId="0" applyNumberFormat="0" applyBorder="0" applyAlignment="0" applyProtection="0"/>
    <xf numFmtId="169" fontId="14" fillId="24" borderId="0" applyNumberFormat="0" applyBorder="0" applyAlignment="0" applyProtection="0"/>
    <xf numFmtId="0" fontId="14" fillId="24" borderId="0" applyNumberFormat="0" applyBorder="0" applyAlignment="0" applyProtection="0"/>
    <xf numFmtId="169" fontId="43" fillId="4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169" fontId="14" fillId="24" borderId="0" applyNumberFormat="0" applyBorder="0" applyAlignment="0" applyProtection="0"/>
    <xf numFmtId="169" fontId="14" fillId="24" borderId="0" applyNumberFormat="0" applyBorder="0" applyAlignment="0" applyProtection="0"/>
    <xf numFmtId="169" fontId="14" fillId="24" borderId="0" applyNumberFormat="0" applyBorder="0" applyAlignment="0" applyProtection="0"/>
    <xf numFmtId="0" fontId="14" fillId="24" borderId="0" applyNumberFormat="0" applyBorder="0" applyAlignment="0" applyProtection="0"/>
    <xf numFmtId="169" fontId="43" fillId="4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169" fontId="14" fillId="24" borderId="0" applyNumberFormat="0" applyBorder="0" applyAlignment="0" applyProtection="0"/>
    <xf numFmtId="169" fontId="14" fillId="24" borderId="0" applyNumberFormat="0" applyBorder="0" applyAlignment="0" applyProtection="0"/>
    <xf numFmtId="169" fontId="14" fillId="24" borderId="0" applyNumberFormat="0" applyBorder="0" applyAlignment="0" applyProtection="0"/>
    <xf numFmtId="0" fontId="14" fillId="24" borderId="0" applyNumberFormat="0" applyBorder="0" applyAlignment="0" applyProtection="0"/>
    <xf numFmtId="169" fontId="43" fillId="49" borderId="0" applyNumberFormat="0" applyBorder="0" applyAlignment="0" applyProtection="0"/>
    <xf numFmtId="169" fontId="14" fillId="24" borderId="0" applyNumberFormat="0" applyBorder="0" applyAlignment="0" applyProtection="0"/>
    <xf numFmtId="169" fontId="14" fillId="24" borderId="0" applyNumberFormat="0" applyBorder="0" applyAlignment="0" applyProtection="0"/>
    <xf numFmtId="169" fontId="14" fillId="24" borderId="0" applyNumberFormat="0" applyBorder="0" applyAlignment="0" applyProtection="0"/>
    <xf numFmtId="0" fontId="14" fillId="28" borderId="0" applyNumberFormat="0" applyBorder="0" applyAlignment="0" applyProtection="0"/>
    <xf numFmtId="169" fontId="43" fillId="52" borderId="0" applyNumberFormat="0" applyBorder="0" applyAlignment="0" applyProtection="0"/>
    <xf numFmtId="169" fontId="14" fillId="28" borderId="0" applyNumberFormat="0" applyBorder="0" applyAlignment="0" applyProtection="0"/>
    <xf numFmtId="169" fontId="14" fillId="28" borderId="0" applyNumberFormat="0" applyBorder="0" applyAlignment="0" applyProtection="0"/>
    <xf numFmtId="169" fontId="14" fillId="28" borderId="0" applyNumberFormat="0" applyBorder="0" applyAlignment="0" applyProtection="0"/>
    <xf numFmtId="0" fontId="14" fillId="28" borderId="0" applyNumberFormat="0" applyBorder="0" applyAlignment="0" applyProtection="0"/>
    <xf numFmtId="169" fontId="43" fillId="52" borderId="0" applyNumberFormat="0" applyBorder="0" applyAlignment="0" applyProtection="0"/>
    <xf numFmtId="169" fontId="14" fillId="28" borderId="0" applyNumberFormat="0" applyBorder="0" applyAlignment="0" applyProtection="0"/>
    <xf numFmtId="169" fontId="14" fillId="28" borderId="0" applyNumberFormat="0" applyBorder="0" applyAlignment="0" applyProtection="0"/>
    <xf numFmtId="169" fontId="14" fillId="28" borderId="0" applyNumberFormat="0" applyBorder="0" applyAlignment="0" applyProtection="0"/>
    <xf numFmtId="170" fontId="43" fillId="52" borderId="0" applyNumberFormat="0" applyBorder="0" applyAlignment="0" applyProtection="0"/>
    <xf numFmtId="169" fontId="43" fillId="52" borderId="0" applyNumberFormat="0" applyBorder="0" applyAlignment="0" applyProtection="0"/>
    <xf numFmtId="169" fontId="14" fillId="28" borderId="0" applyNumberFormat="0" applyBorder="0" applyAlignment="0" applyProtection="0"/>
    <xf numFmtId="169" fontId="14" fillId="28" borderId="0" applyNumberFormat="0" applyBorder="0" applyAlignment="0" applyProtection="0"/>
    <xf numFmtId="169" fontId="14" fillId="28" borderId="0" applyNumberFormat="0" applyBorder="0" applyAlignment="0" applyProtection="0"/>
    <xf numFmtId="170" fontId="43" fillId="52" borderId="0" applyNumberFormat="0" applyBorder="0" applyAlignment="0" applyProtection="0"/>
    <xf numFmtId="171" fontId="14" fillId="28" borderId="0" applyNumberFormat="0" applyBorder="0" applyAlignment="0" applyProtection="0"/>
    <xf numFmtId="171" fontId="1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169" fontId="14" fillId="28" borderId="0" applyNumberFormat="0" applyBorder="0" applyAlignment="0" applyProtection="0"/>
    <xf numFmtId="169" fontId="14" fillId="28" borderId="0" applyNumberFormat="0" applyBorder="0" applyAlignment="0" applyProtection="0"/>
    <xf numFmtId="169" fontId="14" fillId="28" borderId="0" applyNumberFormat="0" applyBorder="0" applyAlignment="0" applyProtection="0"/>
    <xf numFmtId="169" fontId="14" fillId="28" borderId="0" applyNumberFormat="0" applyBorder="0" applyAlignment="0" applyProtection="0"/>
    <xf numFmtId="169" fontId="14" fillId="28" borderId="0" applyNumberFormat="0" applyBorder="0" applyAlignment="0" applyProtection="0"/>
    <xf numFmtId="171" fontId="14" fillId="28" borderId="0" applyNumberFormat="0" applyBorder="0" applyAlignment="0" applyProtection="0"/>
    <xf numFmtId="171" fontId="14" fillId="28" borderId="0" applyNumberFormat="0" applyBorder="0" applyAlignment="0" applyProtection="0"/>
    <xf numFmtId="169" fontId="1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170" fontId="1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14" fillId="28" borderId="0" applyNumberFormat="0" applyBorder="0" applyAlignment="0" applyProtection="0"/>
    <xf numFmtId="169" fontId="14" fillId="28" borderId="0" applyNumberFormat="0" applyBorder="0" applyAlignment="0" applyProtection="0"/>
    <xf numFmtId="0" fontId="14" fillId="28" borderId="0" applyNumberFormat="0" applyBorder="0" applyAlignment="0" applyProtection="0"/>
    <xf numFmtId="169" fontId="14" fillId="28" borderId="0" applyNumberFormat="0" applyBorder="0" applyAlignment="0" applyProtection="0"/>
    <xf numFmtId="0" fontId="14" fillId="28" borderId="0" applyNumberFormat="0" applyBorder="0" applyAlignment="0" applyProtection="0"/>
    <xf numFmtId="169" fontId="14" fillId="28" borderId="0" applyNumberFormat="0" applyBorder="0" applyAlignment="0" applyProtection="0"/>
    <xf numFmtId="0" fontId="14" fillId="28" borderId="0" applyNumberFormat="0" applyBorder="0" applyAlignment="0" applyProtection="0"/>
    <xf numFmtId="169" fontId="14" fillId="28" borderId="0" applyNumberFormat="0" applyBorder="0" applyAlignment="0" applyProtection="0"/>
    <xf numFmtId="0" fontId="14" fillId="28" borderId="0" applyNumberFormat="0" applyBorder="0" applyAlignment="0" applyProtection="0"/>
    <xf numFmtId="169" fontId="14" fillId="28" borderId="0" applyNumberFormat="0" applyBorder="0" applyAlignment="0" applyProtection="0"/>
    <xf numFmtId="0" fontId="14" fillId="28" borderId="0" applyNumberFormat="0" applyBorder="0" applyAlignment="0" applyProtection="0"/>
    <xf numFmtId="169" fontId="14" fillId="28" borderId="0" applyNumberFormat="0" applyBorder="0" applyAlignment="0" applyProtection="0"/>
    <xf numFmtId="0" fontId="14" fillId="28" borderId="0" applyNumberFormat="0" applyBorder="0" applyAlignment="0" applyProtection="0"/>
    <xf numFmtId="169" fontId="1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14" fillId="28" borderId="0" applyNumberFormat="0" applyBorder="0" applyAlignment="0" applyProtection="0"/>
    <xf numFmtId="171" fontId="14" fillId="28" borderId="0" applyNumberFormat="0" applyBorder="0" applyAlignment="0" applyProtection="0"/>
    <xf numFmtId="171" fontId="14" fillId="28" borderId="0" applyNumberFormat="0" applyBorder="0" applyAlignment="0" applyProtection="0"/>
    <xf numFmtId="169" fontId="1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14" fillId="28" borderId="0" applyNumberFormat="0" applyBorder="0" applyAlignment="0" applyProtection="0"/>
    <xf numFmtId="171" fontId="14" fillId="28" borderId="0" applyNumberFormat="0" applyBorder="0" applyAlignment="0" applyProtection="0"/>
    <xf numFmtId="171" fontId="14" fillId="28" borderId="0" applyNumberFormat="0" applyBorder="0" applyAlignment="0" applyProtection="0"/>
    <xf numFmtId="169" fontId="1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14" fillId="28" borderId="0" applyNumberFormat="0" applyBorder="0" applyAlignment="0" applyProtection="0"/>
    <xf numFmtId="169" fontId="43" fillId="52" borderId="0" applyNumberFormat="0" applyBorder="0" applyAlignment="0" applyProtection="0"/>
    <xf numFmtId="171" fontId="14" fillId="28" borderId="0" applyNumberFormat="0" applyBorder="0" applyAlignment="0" applyProtection="0"/>
    <xf numFmtId="171" fontId="14" fillId="28" borderId="0" applyNumberFormat="0" applyBorder="0" applyAlignment="0" applyProtection="0"/>
    <xf numFmtId="169" fontId="14" fillId="28" borderId="0" applyNumberFormat="0" applyBorder="0" applyAlignment="0" applyProtection="0"/>
    <xf numFmtId="169" fontId="14" fillId="28" borderId="0" applyNumberFormat="0" applyBorder="0" applyAlignment="0" applyProtection="0"/>
    <xf numFmtId="169" fontId="1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14" fillId="28" borderId="0" applyNumberFormat="0" applyBorder="0" applyAlignment="0" applyProtection="0"/>
    <xf numFmtId="169" fontId="43" fillId="52" borderId="0" applyNumberFormat="0" applyBorder="0" applyAlignment="0" applyProtection="0"/>
    <xf numFmtId="171" fontId="14" fillId="28" borderId="0" applyNumberFormat="0" applyBorder="0" applyAlignment="0" applyProtection="0"/>
    <xf numFmtId="171" fontId="14" fillId="28" borderId="0" applyNumberFormat="0" applyBorder="0" applyAlignment="0" applyProtection="0"/>
    <xf numFmtId="169" fontId="14" fillId="28" borderId="0" applyNumberFormat="0" applyBorder="0" applyAlignment="0" applyProtection="0"/>
    <xf numFmtId="169" fontId="14" fillId="28" borderId="0" applyNumberFormat="0" applyBorder="0" applyAlignment="0" applyProtection="0"/>
    <xf numFmtId="169" fontId="14" fillId="28" borderId="0" applyNumberFormat="0" applyBorder="0" applyAlignment="0" applyProtection="0"/>
    <xf numFmtId="0" fontId="14" fillId="28" borderId="0" applyNumberFormat="0" applyBorder="0" applyAlignment="0" applyProtection="0"/>
    <xf numFmtId="169" fontId="43" fillId="5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169" fontId="14" fillId="28" borderId="0" applyNumberFormat="0" applyBorder="0" applyAlignment="0" applyProtection="0"/>
    <xf numFmtId="169" fontId="14" fillId="28" borderId="0" applyNumberFormat="0" applyBorder="0" applyAlignment="0" applyProtection="0"/>
    <xf numFmtId="169" fontId="14" fillId="28" borderId="0" applyNumberFormat="0" applyBorder="0" applyAlignment="0" applyProtection="0"/>
    <xf numFmtId="0" fontId="14" fillId="28" borderId="0" applyNumberFormat="0" applyBorder="0" applyAlignment="0" applyProtection="0"/>
    <xf numFmtId="169" fontId="43" fillId="5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169" fontId="14" fillId="28" borderId="0" applyNumberFormat="0" applyBorder="0" applyAlignment="0" applyProtection="0"/>
    <xf numFmtId="169" fontId="14" fillId="28" borderId="0" applyNumberFormat="0" applyBorder="0" applyAlignment="0" applyProtection="0"/>
    <xf numFmtId="169" fontId="14" fillId="28" borderId="0" applyNumberFormat="0" applyBorder="0" applyAlignment="0" applyProtection="0"/>
    <xf numFmtId="0" fontId="14" fillId="28" borderId="0" applyNumberFormat="0" applyBorder="0" applyAlignment="0" applyProtection="0"/>
    <xf numFmtId="169" fontId="43" fillId="52" borderId="0" applyNumberFormat="0" applyBorder="0" applyAlignment="0" applyProtection="0"/>
    <xf numFmtId="169" fontId="14" fillId="28" borderId="0" applyNumberFormat="0" applyBorder="0" applyAlignment="0" applyProtection="0"/>
    <xf numFmtId="169" fontId="14" fillId="28" borderId="0" applyNumberFormat="0" applyBorder="0" applyAlignment="0" applyProtection="0"/>
    <xf numFmtId="169" fontId="14" fillId="28" borderId="0" applyNumberFormat="0" applyBorder="0" applyAlignment="0" applyProtection="0"/>
    <xf numFmtId="0" fontId="14" fillId="32" borderId="0" applyNumberFormat="0" applyBorder="0" applyAlignment="0" applyProtection="0"/>
    <xf numFmtId="169" fontId="43" fillId="55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43" fillId="55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43" fillId="55" borderId="0" applyNumberFormat="0" applyBorder="0" applyAlignment="0" applyProtection="0"/>
    <xf numFmtId="169" fontId="43" fillId="55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43" fillId="55" borderId="0" applyNumberFormat="0" applyBorder="0" applyAlignment="0" applyProtection="0"/>
    <xf numFmtId="171" fontId="14" fillId="32" borderId="0" applyNumberFormat="0" applyBorder="0" applyAlignment="0" applyProtection="0"/>
    <xf numFmtId="171" fontId="1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1" fontId="14" fillId="32" borderId="0" applyNumberFormat="0" applyBorder="0" applyAlignment="0" applyProtection="0"/>
    <xf numFmtId="171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170" fontId="1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14" fillId="32" borderId="0" applyNumberFormat="0" applyBorder="0" applyAlignment="0" applyProtection="0"/>
    <xf numFmtId="171" fontId="14" fillId="32" borderId="0" applyNumberFormat="0" applyBorder="0" applyAlignment="0" applyProtection="0"/>
    <xf numFmtId="171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14" fillId="32" borderId="0" applyNumberFormat="0" applyBorder="0" applyAlignment="0" applyProtection="0"/>
    <xf numFmtId="171" fontId="14" fillId="32" borderId="0" applyNumberFormat="0" applyBorder="0" applyAlignment="0" applyProtection="0"/>
    <xf numFmtId="171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14" fillId="32" borderId="0" applyNumberFormat="0" applyBorder="0" applyAlignment="0" applyProtection="0"/>
    <xf numFmtId="169" fontId="43" fillId="55" borderId="0" applyNumberFormat="0" applyBorder="0" applyAlignment="0" applyProtection="0"/>
    <xf numFmtId="171" fontId="14" fillId="32" borderId="0" applyNumberFormat="0" applyBorder="0" applyAlignment="0" applyProtection="0"/>
    <xf numFmtId="171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14" fillId="32" borderId="0" applyNumberFormat="0" applyBorder="0" applyAlignment="0" applyProtection="0"/>
    <xf numFmtId="169" fontId="43" fillId="55" borderId="0" applyNumberFormat="0" applyBorder="0" applyAlignment="0" applyProtection="0"/>
    <xf numFmtId="171" fontId="14" fillId="32" borderId="0" applyNumberFormat="0" applyBorder="0" applyAlignment="0" applyProtection="0"/>
    <xf numFmtId="171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43" fillId="55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43" fillId="55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43" fillId="55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170" fontId="45" fillId="56" borderId="0" applyNumberFormat="0" applyBorder="0" applyAlignment="0" applyProtection="0"/>
    <xf numFmtId="170" fontId="45" fillId="56" borderId="0" applyNumberFormat="0" applyBorder="0" applyAlignment="0" applyProtection="0"/>
    <xf numFmtId="171" fontId="30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169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30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30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30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170" fontId="45" fillId="53" borderId="0" applyNumberFormat="0" applyBorder="0" applyAlignment="0" applyProtection="0"/>
    <xf numFmtId="170" fontId="45" fillId="53" borderId="0" applyNumberFormat="0" applyBorder="0" applyAlignment="0" applyProtection="0"/>
    <xf numFmtId="170" fontId="45" fillId="53" borderId="0" applyNumberFormat="0" applyBorder="0" applyAlignment="0" applyProtection="0"/>
    <xf numFmtId="171" fontId="30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172" fontId="30" fillId="17" borderId="0" applyNumberFormat="0" applyBorder="0" applyAlignment="0" applyProtection="0"/>
    <xf numFmtId="0" fontId="30" fillId="17" borderId="0" applyNumberFormat="0" applyBorder="0" applyAlignment="0" applyProtection="0"/>
    <xf numFmtId="169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30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30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30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170" fontId="45" fillId="54" borderId="0" applyNumberFormat="0" applyBorder="0" applyAlignment="0" applyProtection="0"/>
    <xf numFmtId="170" fontId="45" fillId="54" borderId="0" applyNumberFormat="0" applyBorder="0" applyAlignment="0" applyProtection="0"/>
    <xf numFmtId="171" fontId="30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169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30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30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30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170" fontId="45" fillId="57" borderId="0" applyNumberFormat="0" applyBorder="0" applyAlignment="0" applyProtection="0"/>
    <xf numFmtId="170" fontId="45" fillId="57" borderId="0" applyNumberFormat="0" applyBorder="0" applyAlignment="0" applyProtection="0"/>
    <xf numFmtId="171" fontId="30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169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30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30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30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170" fontId="45" fillId="58" borderId="0" applyNumberFormat="0" applyBorder="0" applyAlignment="0" applyProtection="0"/>
    <xf numFmtId="170" fontId="45" fillId="58" borderId="0" applyNumberFormat="0" applyBorder="0" applyAlignment="0" applyProtection="0"/>
    <xf numFmtId="171" fontId="30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169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30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30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30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170" fontId="45" fillId="59" borderId="0" applyNumberFormat="0" applyBorder="0" applyAlignment="0" applyProtection="0"/>
    <xf numFmtId="170" fontId="45" fillId="59" borderId="0" applyNumberFormat="0" applyBorder="0" applyAlignment="0" applyProtection="0"/>
    <xf numFmtId="170" fontId="45" fillId="59" borderId="0" applyNumberFormat="0" applyBorder="0" applyAlignment="0" applyProtection="0"/>
    <xf numFmtId="171" fontId="30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172" fontId="30" fillId="33" borderId="0" applyNumberFormat="0" applyBorder="0" applyAlignment="0" applyProtection="0"/>
    <xf numFmtId="0" fontId="30" fillId="33" borderId="0" applyNumberFormat="0" applyBorder="0" applyAlignment="0" applyProtection="0"/>
    <xf numFmtId="169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30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30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30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170" fontId="45" fillId="60" borderId="0" applyNumberFormat="0" applyBorder="0" applyAlignment="0" applyProtection="0"/>
    <xf numFmtId="170" fontId="45" fillId="60" borderId="0" applyNumberFormat="0" applyBorder="0" applyAlignment="0" applyProtection="0"/>
    <xf numFmtId="171" fontId="30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169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30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30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30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170" fontId="45" fillId="61" borderId="0" applyNumberFormat="0" applyBorder="0" applyAlignment="0" applyProtection="0"/>
    <xf numFmtId="170" fontId="45" fillId="61" borderId="0" applyNumberFormat="0" applyBorder="0" applyAlignment="0" applyProtection="0"/>
    <xf numFmtId="170" fontId="45" fillId="61" borderId="0" applyNumberFormat="0" applyBorder="0" applyAlignment="0" applyProtection="0"/>
    <xf numFmtId="171" fontId="30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172" fontId="30" fillId="14" borderId="0" applyNumberFormat="0" applyBorder="0" applyAlignment="0" applyProtection="0"/>
    <xf numFmtId="0" fontId="30" fillId="14" borderId="0" applyNumberFormat="0" applyBorder="0" applyAlignment="0" applyProtection="0"/>
    <xf numFmtId="169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30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30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30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170" fontId="45" fillId="62" borderId="0" applyNumberFormat="0" applyBorder="0" applyAlignment="0" applyProtection="0"/>
    <xf numFmtId="170" fontId="45" fillId="62" borderId="0" applyNumberFormat="0" applyBorder="0" applyAlignment="0" applyProtection="0"/>
    <xf numFmtId="171" fontId="30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169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30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30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30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170" fontId="45" fillId="57" borderId="0" applyNumberFormat="0" applyBorder="0" applyAlignment="0" applyProtection="0"/>
    <xf numFmtId="170" fontId="45" fillId="57" borderId="0" applyNumberFormat="0" applyBorder="0" applyAlignment="0" applyProtection="0"/>
    <xf numFmtId="170" fontId="45" fillId="57" borderId="0" applyNumberFormat="0" applyBorder="0" applyAlignment="0" applyProtection="0"/>
    <xf numFmtId="171" fontId="30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172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30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30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30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170" fontId="45" fillId="58" borderId="0" applyNumberFormat="0" applyBorder="0" applyAlignment="0" applyProtection="0"/>
    <xf numFmtId="170" fontId="45" fillId="58" borderId="0" applyNumberFormat="0" applyBorder="0" applyAlignment="0" applyProtection="0"/>
    <xf numFmtId="171" fontId="30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169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30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30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30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170" fontId="45" fillId="63" borderId="0" applyNumberFormat="0" applyBorder="0" applyAlignment="0" applyProtection="0"/>
    <xf numFmtId="170" fontId="45" fillId="63" borderId="0" applyNumberFormat="0" applyBorder="0" applyAlignment="0" applyProtection="0"/>
    <xf numFmtId="170" fontId="45" fillId="63" borderId="0" applyNumberFormat="0" applyBorder="0" applyAlignment="0" applyProtection="0"/>
    <xf numFmtId="171" fontId="30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169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30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30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30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172" fontId="48" fillId="0" borderId="0">
      <alignment horizontal="center" wrapText="1"/>
      <protection locked="0"/>
    </xf>
    <xf numFmtId="0" fontId="48" fillId="0" borderId="0">
      <alignment horizontal="center" wrapText="1"/>
      <protection locked="0"/>
    </xf>
    <xf numFmtId="0" fontId="35" fillId="0" borderId="0" applyFill="0" applyBorder="0">
      <alignment vertical="center"/>
    </xf>
    <xf numFmtId="167" fontId="49" fillId="0" borderId="20">
      <alignment horizontal="left" vertical="top" wrapText="1"/>
    </xf>
    <xf numFmtId="172" fontId="47" fillId="0" borderId="0" applyFont="0" applyFill="0" applyBorder="0" applyAlignment="0" applyProtection="0"/>
    <xf numFmtId="172" fontId="47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0" fontId="50" fillId="47" borderId="0" applyNumberFormat="0" applyBorder="0" applyAlignment="0" applyProtection="0"/>
    <xf numFmtId="170" fontId="50" fillId="47" borderId="0" applyNumberFormat="0" applyBorder="0" applyAlignment="0" applyProtection="0"/>
    <xf numFmtId="171" fontId="20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0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0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0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2" fontId="47" fillId="0" borderId="0"/>
    <xf numFmtId="172" fontId="47" fillId="0" borderId="0"/>
    <xf numFmtId="173" fontId="52" fillId="0" borderId="0" applyFill="0" applyBorder="0" applyAlignment="0"/>
    <xf numFmtId="174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6" fontId="53" fillId="0" borderId="0" applyFill="0" applyBorder="0" applyAlignment="0"/>
    <xf numFmtId="176" fontId="53" fillId="0" borderId="0" applyFill="0" applyBorder="0" applyAlignment="0"/>
    <xf numFmtId="177" fontId="53" fillId="0" borderId="0" applyFill="0" applyBorder="0" applyAlignment="0"/>
    <xf numFmtId="177" fontId="53" fillId="0" borderId="0" applyFill="0" applyBorder="0" applyAlignment="0"/>
    <xf numFmtId="178" fontId="53" fillId="0" borderId="0" applyFill="0" applyBorder="0" applyAlignment="0"/>
    <xf numFmtId="178" fontId="53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0" fontId="24" fillId="7" borderId="5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0" fontId="24" fillId="7" borderId="5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1" fontId="24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24" fillId="7" borderId="5" applyNumberFormat="0" applyAlignment="0" applyProtection="0"/>
    <xf numFmtId="0" fontId="24" fillId="7" borderId="5" applyNumberFormat="0" applyAlignment="0" applyProtection="0"/>
    <xf numFmtId="169" fontId="24" fillId="7" borderId="5" applyNumberFormat="0" applyAlignment="0" applyProtection="0"/>
    <xf numFmtId="0" fontId="24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24" fillId="7" borderId="5" applyNumberFormat="0" applyAlignment="0" applyProtection="0"/>
    <xf numFmtId="0" fontId="24" fillId="7" borderId="5" applyNumberFormat="0" applyAlignment="0" applyProtection="0"/>
    <xf numFmtId="0" fontId="24" fillId="7" borderId="5" applyNumberFormat="0" applyAlignment="0" applyProtection="0"/>
    <xf numFmtId="0" fontId="24" fillId="7" borderId="5" applyNumberFormat="0" applyAlignment="0" applyProtection="0"/>
    <xf numFmtId="0" fontId="24" fillId="7" borderId="5" applyNumberFormat="0" applyAlignment="0" applyProtection="0"/>
    <xf numFmtId="0" fontId="24" fillId="7" borderId="5" applyNumberFormat="0" applyAlignment="0" applyProtection="0"/>
    <xf numFmtId="0" fontId="24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24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24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24" fillId="7" borderId="5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0" fontId="55" fillId="7" borderId="5" applyNumberFormat="0" applyAlignment="0" applyProtection="0"/>
    <xf numFmtId="172" fontId="54" fillId="64" borderId="21" applyNumberFormat="0" applyAlignment="0" applyProtection="0"/>
    <xf numFmtId="172" fontId="54" fillId="64" borderId="21" applyNumberFormat="0" applyAlignment="0" applyProtection="0"/>
    <xf numFmtId="172" fontId="54" fillId="64" borderId="21" applyNumberFormat="0" applyAlignment="0" applyProtection="0"/>
    <xf numFmtId="172" fontId="54" fillId="64" borderId="21" applyNumberFormat="0" applyAlignment="0" applyProtection="0"/>
    <xf numFmtId="0" fontId="24" fillId="7" borderId="5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2" fontId="54" fillId="64" borderId="21" applyNumberFormat="0" applyAlignment="0" applyProtection="0"/>
    <xf numFmtId="172" fontId="54" fillId="64" borderId="21" applyNumberFormat="0" applyAlignment="0" applyProtection="0"/>
    <xf numFmtId="172" fontId="54" fillId="64" borderId="21" applyNumberFormat="0" applyAlignment="0" applyProtection="0"/>
    <xf numFmtId="0" fontId="24" fillId="7" borderId="5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0" fontId="24" fillId="7" borderId="5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0" fontId="24" fillId="7" borderId="5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170" fontId="54" fillId="64" borderId="21" applyNumberFormat="0" applyAlignment="0" applyProtection="0"/>
    <xf numFmtId="38" fontId="56" fillId="0" borderId="0" applyFont="0" applyFill="0" applyBorder="0" applyAlignment="0" applyProtection="0"/>
    <xf numFmtId="40" fontId="56" fillId="0" borderId="0" applyFont="0" applyFill="0" applyBorder="0" applyAlignment="0" applyProtection="0"/>
    <xf numFmtId="181" fontId="42" fillId="0" borderId="0"/>
    <xf numFmtId="0" fontId="57" fillId="0" borderId="0" applyFill="0" applyBorder="0" applyProtection="0">
      <alignment horizontal="center"/>
      <protection locked="0"/>
    </xf>
    <xf numFmtId="182" fontId="58" fillId="1" borderId="0" applyFill="0" applyBorder="0"/>
    <xf numFmtId="0" fontId="26" fillId="8" borderId="8" applyNumberFormat="0" applyAlignment="0" applyProtection="0"/>
    <xf numFmtId="0" fontId="26" fillId="8" borderId="8" applyNumberFormat="0" applyAlignment="0" applyProtection="0"/>
    <xf numFmtId="170" fontId="59" fillId="65" borderId="22" applyNumberFormat="0" applyAlignment="0" applyProtection="0"/>
    <xf numFmtId="170" fontId="59" fillId="65" borderId="22" applyNumberFormat="0" applyAlignment="0" applyProtection="0"/>
    <xf numFmtId="171" fontId="26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26" fillId="8" borderId="8" applyNumberFormat="0" applyAlignment="0" applyProtection="0"/>
    <xf numFmtId="0" fontId="26" fillId="8" borderId="8" applyNumberFormat="0" applyAlignment="0" applyProtection="0"/>
    <xf numFmtId="169" fontId="26" fillId="8" borderId="8" applyNumberFormat="0" applyAlignment="0" applyProtection="0"/>
    <xf numFmtId="0" fontId="26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26" fillId="8" borderId="8" applyNumberFormat="0" applyAlignment="0" applyProtection="0"/>
    <xf numFmtId="0" fontId="26" fillId="8" borderId="8" applyNumberFormat="0" applyAlignment="0" applyProtection="0"/>
    <xf numFmtId="0" fontId="26" fillId="8" borderId="8" applyNumberFormat="0" applyAlignment="0" applyProtection="0"/>
    <xf numFmtId="0" fontId="26" fillId="8" borderId="8" applyNumberFormat="0" applyAlignment="0" applyProtection="0"/>
    <xf numFmtId="0" fontId="26" fillId="8" borderId="8" applyNumberFormat="0" applyAlignment="0" applyProtection="0"/>
    <xf numFmtId="0" fontId="26" fillId="8" borderId="8" applyNumberFormat="0" applyAlignment="0" applyProtection="0"/>
    <xf numFmtId="0" fontId="26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26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26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26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60" fillId="8" borderId="8" applyNumberFormat="0" applyAlignment="0" applyProtection="0"/>
    <xf numFmtId="0" fontId="26" fillId="8" borderId="8" applyNumberFormat="0" applyAlignment="0" applyProtection="0"/>
    <xf numFmtId="0" fontId="26" fillId="8" borderId="8" applyNumberFormat="0" applyAlignment="0" applyProtection="0"/>
    <xf numFmtId="0" fontId="26" fillId="8" borderId="8" applyNumberFormat="0" applyAlignment="0" applyProtection="0"/>
    <xf numFmtId="0" fontId="26" fillId="8" borderId="8" applyNumberFormat="0" applyAlignment="0" applyProtection="0"/>
    <xf numFmtId="172" fontId="39" fillId="0" borderId="0"/>
    <xf numFmtId="0" fontId="39" fillId="0" borderId="0"/>
    <xf numFmtId="172" fontId="39" fillId="0" borderId="0"/>
    <xf numFmtId="0" fontId="39" fillId="0" borderId="0"/>
    <xf numFmtId="172" fontId="39" fillId="0" borderId="0"/>
    <xf numFmtId="0" fontId="39" fillId="0" borderId="0"/>
    <xf numFmtId="37" fontId="61" fillId="0" borderId="0"/>
    <xf numFmtId="37" fontId="61" fillId="0" borderId="0"/>
    <xf numFmtId="37" fontId="61" fillId="0" borderId="0"/>
    <xf numFmtId="37" fontId="61" fillId="0" borderId="0"/>
    <xf numFmtId="37" fontId="61" fillId="0" borderId="0"/>
    <xf numFmtId="37" fontId="39" fillId="0" borderId="0"/>
    <xf numFmtId="37" fontId="39" fillId="0" borderId="0"/>
    <xf numFmtId="37" fontId="39" fillId="0" borderId="0"/>
    <xf numFmtId="37" fontId="39" fillId="0" borderId="0"/>
    <xf numFmtId="37" fontId="39" fillId="0" borderId="0"/>
    <xf numFmtId="37" fontId="39" fillId="0" borderId="0"/>
    <xf numFmtId="37" fontId="39" fillId="0" borderId="0"/>
    <xf numFmtId="37" fontId="39" fillId="0" borderId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172" fontId="68" fillId="0" borderId="0" applyNumberFormat="0" applyAlignment="0">
      <alignment horizontal="left"/>
    </xf>
    <xf numFmtId="0" fontId="68" fillId="0" borderId="0" applyNumberFormat="0" applyAlignment="0">
      <alignment horizontal="left"/>
    </xf>
    <xf numFmtId="172" fontId="69" fillId="0" borderId="0" applyNumberFormat="0" applyAlignment="0"/>
    <xf numFmtId="0" fontId="69" fillId="0" borderId="0" applyNumberFormat="0" applyAlignment="0"/>
    <xf numFmtId="172" fontId="39" fillId="0" borderId="0"/>
    <xf numFmtId="0" fontId="39" fillId="0" borderId="0"/>
    <xf numFmtId="172" fontId="39" fillId="0" borderId="0"/>
    <xf numFmtId="0" fontId="39" fillId="0" borderId="0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183" fontId="70" fillId="0" borderId="1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84" fontId="35" fillId="0" borderId="0" applyFont="0" applyFill="0" applyBorder="0" applyAlignment="0"/>
    <xf numFmtId="8" fontId="35" fillId="0" borderId="0" applyFont="0" applyFill="0" applyBorder="0" applyAlignment="0"/>
    <xf numFmtId="44" fontId="14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4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44" fontId="14" fillId="0" borderId="0" applyFont="0" applyFill="0" applyBorder="0" applyAlignment="0" applyProtection="0"/>
    <xf numFmtId="38" fontId="71" fillId="0" borderId="13" applyBorder="0"/>
    <xf numFmtId="38" fontId="71" fillId="0" borderId="13" applyBorder="0"/>
    <xf numFmtId="38" fontId="71" fillId="0" borderId="13" applyBorder="0"/>
    <xf numFmtId="38" fontId="71" fillId="0" borderId="13" applyBorder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6" fontId="72" fillId="0" borderId="0">
      <protection locked="0"/>
    </xf>
    <xf numFmtId="15" fontId="73" fillId="0" borderId="0" applyFill="0" applyBorder="0" applyAlignment="0"/>
    <xf numFmtId="187" fontId="35" fillId="66" borderId="0" applyFont="0" applyFill="0" applyBorder="0" applyAlignment="0" applyProtection="0"/>
    <xf numFmtId="187" fontId="35" fillId="66" borderId="11" applyFont="0" applyFill="0" applyBorder="0" applyAlignment="0" applyProtection="0"/>
    <xf numFmtId="187" fontId="35" fillId="66" borderId="11" applyFont="0" applyFill="0" applyBorder="0" applyAlignment="0" applyProtection="0"/>
    <xf numFmtId="17" fontId="73" fillId="0" borderId="0" applyFill="0" applyBorder="0">
      <alignment horizontal="right"/>
    </xf>
    <xf numFmtId="186" fontId="72" fillId="0" borderId="0">
      <protection locked="0"/>
    </xf>
    <xf numFmtId="186" fontId="72" fillId="0" borderId="0">
      <protection locked="0"/>
    </xf>
    <xf numFmtId="186" fontId="72" fillId="0" borderId="0">
      <protection locked="0"/>
    </xf>
    <xf numFmtId="186" fontId="72" fillId="0" borderId="0">
      <protection locked="0"/>
    </xf>
    <xf numFmtId="186" fontId="72" fillId="0" borderId="0">
      <protection locked="0"/>
    </xf>
    <xf numFmtId="186" fontId="72" fillId="0" borderId="0">
      <protection locked="0"/>
    </xf>
    <xf numFmtId="0" fontId="74" fillId="0" borderId="0">
      <protection locked="0"/>
    </xf>
    <xf numFmtId="14" fontId="52" fillId="0" borderId="0" applyFill="0" applyBorder="0" applyAlignment="0"/>
    <xf numFmtId="186" fontId="72" fillId="0" borderId="0">
      <protection locked="0"/>
    </xf>
    <xf numFmtId="188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9" fontId="35" fillId="0" borderId="0"/>
    <xf numFmtId="38" fontId="56" fillId="0" borderId="0" applyFont="0" applyFill="0" applyBorder="0" applyAlignment="0" applyProtection="0"/>
    <xf numFmtId="40" fontId="56" fillId="0" borderId="0" applyFont="0" applyFill="0" applyBorder="0" applyAlignment="0" applyProtection="0"/>
    <xf numFmtId="0" fontId="75" fillId="0" borderId="0" applyNumberForma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2" fontId="76" fillId="0" borderId="0" applyNumberFormat="0" applyAlignment="0">
      <alignment horizontal="left"/>
    </xf>
    <xf numFmtId="0" fontId="76" fillId="0" borderId="0" applyNumberFormat="0" applyAlignment="0">
      <alignment horizontal="left"/>
    </xf>
    <xf numFmtId="172" fontId="39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0" fontId="77" fillId="0" borderId="0" applyNumberFormat="0" applyFill="0" applyBorder="0" applyAlignment="0" applyProtection="0"/>
    <xf numFmtId="170" fontId="77" fillId="0" borderId="0" applyNumberFormat="0" applyFill="0" applyBorder="0" applyAlignment="0" applyProtection="0"/>
    <xf numFmtId="171" fontId="2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9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186" fontId="72" fillId="0" borderId="0">
      <protection locked="0"/>
    </xf>
    <xf numFmtId="190" fontId="35" fillId="66" borderId="0" applyFont="0" applyFill="0" applyBorder="0" applyAlignment="0"/>
    <xf numFmtId="186" fontId="72" fillId="0" borderId="0">
      <protection locked="0"/>
    </xf>
    <xf numFmtId="186" fontId="72" fillId="0" borderId="0">
      <protection locked="0"/>
    </xf>
    <xf numFmtId="186" fontId="72" fillId="0" borderId="0">
      <protection locked="0"/>
    </xf>
    <xf numFmtId="186" fontId="72" fillId="0" borderId="0">
      <protection locked="0"/>
    </xf>
    <xf numFmtId="186" fontId="72" fillId="0" borderId="0">
      <protection locked="0"/>
    </xf>
    <xf numFmtId="186" fontId="72" fillId="0" borderId="0">
      <protection locked="0"/>
    </xf>
    <xf numFmtId="191" fontId="74" fillId="0" borderId="0">
      <protection locked="0"/>
    </xf>
    <xf numFmtId="186" fontId="72" fillId="0" borderId="0">
      <protection locked="0"/>
    </xf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80" fillId="48" borderId="0" applyNumberFormat="0" applyBorder="0" applyAlignment="0" applyProtection="0"/>
    <xf numFmtId="170" fontId="80" fillId="48" borderId="0" applyNumberFormat="0" applyBorder="0" applyAlignment="0" applyProtection="0"/>
    <xf numFmtId="171" fontId="19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19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19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19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38" fontId="66" fillId="2" borderId="0" applyNumberFormat="0" applyBorder="0" applyAlignment="0" applyProtection="0"/>
    <xf numFmtId="172" fontId="82" fillId="67" borderId="23"/>
    <xf numFmtId="172" fontId="82" fillId="67" borderId="23"/>
    <xf numFmtId="172" fontId="82" fillId="67" borderId="23"/>
    <xf numFmtId="172" fontId="82" fillId="67" borderId="23"/>
    <xf numFmtId="172" fontId="83" fillId="0" borderId="24" applyNumberFormat="0" applyAlignment="0" applyProtection="0">
      <alignment horizontal="left" vertical="center"/>
    </xf>
    <xf numFmtId="0" fontId="83" fillId="0" borderId="24" applyNumberFormat="0" applyAlignment="0" applyProtection="0">
      <alignment horizontal="left" vertical="center"/>
    </xf>
    <xf numFmtId="0" fontId="83" fillId="0" borderId="24" applyNumberFormat="0" applyAlignment="0" applyProtection="0">
      <alignment horizontal="left" vertical="center"/>
    </xf>
    <xf numFmtId="0" fontId="83" fillId="0" borderId="24" applyNumberFormat="0" applyAlignment="0" applyProtection="0">
      <alignment horizontal="left" vertical="center"/>
    </xf>
    <xf numFmtId="0" fontId="83" fillId="0" borderId="24" applyNumberFormat="0" applyAlignment="0" applyProtection="0">
      <alignment horizontal="left" vertical="center"/>
    </xf>
    <xf numFmtId="0" fontId="83" fillId="0" borderId="24" applyNumberFormat="0" applyAlignment="0" applyProtection="0">
      <alignment horizontal="left" vertical="center"/>
    </xf>
    <xf numFmtId="0" fontId="83" fillId="0" borderId="24" applyNumberFormat="0" applyAlignment="0" applyProtection="0">
      <alignment horizontal="left" vertical="center"/>
    </xf>
    <xf numFmtId="0" fontId="83" fillId="0" borderId="24" applyNumberFormat="0" applyAlignment="0" applyProtection="0">
      <alignment horizontal="left" vertical="center"/>
    </xf>
    <xf numFmtId="0" fontId="83" fillId="0" borderId="24" applyNumberFormat="0" applyAlignment="0" applyProtection="0">
      <alignment horizontal="left" vertical="center"/>
    </xf>
    <xf numFmtId="172" fontId="83" fillId="0" borderId="24" applyNumberFormat="0" applyAlignment="0" applyProtection="0">
      <alignment horizontal="left" vertical="center"/>
    </xf>
    <xf numFmtId="172" fontId="83" fillId="0" borderId="24" applyNumberFormat="0" applyAlignment="0" applyProtection="0">
      <alignment horizontal="left" vertical="center"/>
    </xf>
    <xf numFmtId="172" fontId="83" fillId="0" borderId="24" applyNumberFormat="0" applyAlignment="0" applyProtection="0">
      <alignment horizontal="left" vertical="center"/>
    </xf>
    <xf numFmtId="172" fontId="83" fillId="0" borderId="24" applyNumberFormat="0" applyAlignment="0" applyProtection="0">
      <alignment horizontal="left" vertical="center"/>
    </xf>
    <xf numFmtId="172" fontId="83" fillId="0" borderId="24" applyNumberFormat="0" applyAlignment="0" applyProtection="0">
      <alignment horizontal="left" vertical="center"/>
    </xf>
    <xf numFmtId="172" fontId="83" fillId="0" borderId="24" applyNumberFormat="0" applyAlignment="0" applyProtection="0">
      <alignment horizontal="left" vertical="center"/>
    </xf>
    <xf numFmtId="172" fontId="83" fillId="0" borderId="24" applyNumberFormat="0" applyAlignment="0" applyProtection="0">
      <alignment horizontal="left" vertical="center"/>
    </xf>
    <xf numFmtId="172" fontId="83" fillId="0" borderId="24" applyNumberFormat="0" applyAlignment="0" applyProtection="0">
      <alignment horizontal="left" vertical="center"/>
    </xf>
    <xf numFmtId="172" fontId="83" fillId="0" borderId="18">
      <alignment horizontal="left" vertical="center"/>
    </xf>
    <xf numFmtId="0" fontId="83" fillId="0" borderId="18">
      <alignment horizontal="left" vertical="center"/>
    </xf>
    <xf numFmtId="0" fontId="83" fillId="0" borderId="18">
      <alignment horizontal="left" vertical="center"/>
    </xf>
    <xf numFmtId="0" fontId="83" fillId="0" borderId="18">
      <alignment horizontal="left" vertical="center"/>
    </xf>
    <xf numFmtId="0" fontId="83" fillId="0" borderId="18">
      <alignment horizontal="left" vertical="center"/>
    </xf>
    <xf numFmtId="172" fontId="83" fillId="0" borderId="18">
      <alignment horizontal="left" vertical="center"/>
    </xf>
    <xf numFmtId="172" fontId="83" fillId="0" borderId="18">
      <alignment horizontal="left" vertical="center"/>
    </xf>
    <xf numFmtId="172" fontId="83" fillId="0" borderId="18">
      <alignment horizontal="left" vertical="center"/>
    </xf>
    <xf numFmtId="172" fontId="83" fillId="0" borderId="18">
      <alignment horizontal="left" vertical="center"/>
    </xf>
    <xf numFmtId="172" fontId="83" fillId="0" borderId="18">
      <alignment horizontal="left" vertical="center"/>
    </xf>
    <xf numFmtId="172" fontId="83" fillId="0" borderId="18">
      <alignment horizontal="left" vertical="center"/>
    </xf>
    <xf numFmtId="170" fontId="83" fillId="0" borderId="18">
      <alignment horizontal="left" vertical="center"/>
    </xf>
    <xf numFmtId="170" fontId="83" fillId="0" borderId="18">
      <alignment horizontal="left" vertical="center"/>
    </xf>
    <xf numFmtId="170" fontId="83" fillId="0" borderId="18">
      <alignment horizontal="left" vertical="center"/>
    </xf>
    <xf numFmtId="170" fontId="83" fillId="0" borderId="18">
      <alignment horizontal="left" vertical="center"/>
    </xf>
    <xf numFmtId="170" fontId="83" fillId="0" borderId="18">
      <alignment horizontal="left" vertical="center"/>
    </xf>
    <xf numFmtId="170" fontId="83" fillId="0" borderId="18">
      <alignment horizontal="left" vertical="center"/>
    </xf>
    <xf numFmtId="172" fontId="83" fillId="0" borderId="18">
      <alignment horizontal="left" vertical="center"/>
    </xf>
    <xf numFmtId="172" fontId="83" fillId="0" borderId="18">
      <alignment horizontal="left" vertical="center"/>
    </xf>
    <xf numFmtId="172" fontId="83" fillId="0" borderId="18">
      <alignment horizontal="left" vertical="center"/>
    </xf>
    <xf numFmtId="172" fontId="83" fillId="0" borderId="18">
      <alignment horizontal="left" vertical="center"/>
    </xf>
    <xf numFmtId="172" fontId="83" fillId="0" borderId="18">
      <alignment horizontal="left" vertical="center"/>
    </xf>
    <xf numFmtId="170" fontId="83" fillId="0" borderId="18">
      <alignment horizontal="left" vertical="center"/>
    </xf>
    <xf numFmtId="170" fontId="83" fillId="0" borderId="18">
      <alignment horizontal="left" vertical="center"/>
    </xf>
    <xf numFmtId="170" fontId="83" fillId="0" borderId="18">
      <alignment horizontal="left" vertical="center"/>
    </xf>
    <xf numFmtId="170" fontId="83" fillId="0" borderId="18">
      <alignment horizontal="left" vertical="center"/>
    </xf>
    <xf numFmtId="170" fontId="83" fillId="0" borderId="18">
      <alignment horizontal="left" vertical="center"/>
    </xf>
    <xf numFmtId="170" fontId="83" fillId="0" borderId="18">
      <alignment horizontal="left" vertical="center"/>
    </xf>
    <xf numFmtId="170" fontId="83" fillId="0" borderId="18">
      <alignment horizontal="left" vertical="center"/>
    </xf>
    <xf numFmtId="170" fontId="83" fillId="0" borderId="18">
      <alignment horizontal="left" vertical="center"/>
    </xf>
    <xf numFmtId="170" fontId="83" fillId="0" borderId="18">
      <alignment horizontal="left" vertical="center"/>
    </xf>
    <xf numFmtId="170" fontId="83" fillId="0" borderId="18">
      <alignment horizontal="left" vertical="center"/>
    </xf>
    <xf numFmtId="170" fontId="83" fillId="0" borderId="18">
      <alignment horizontal="left" vertical="center"/>
    </xf>
    <xf numFmtId="170" fontId="83" fillId="0" borderId="18">
      <alignment horizontal="left" vertical="center"/>
    </xf>
    <xf numFmtId="170" fontId="83" fillId="0" borderId="18">
      <alignment horizontal="left" vertical="center"/>
    </xf>
    <xf numFmtId="170" fontId="83" fillId="0" borderId="18">
      <alignment horizontal="left" vertical="center"/>
    </xf>
    <xf numFmtId="170" fontId="83" fillId="0" borderId="18">
      <alignment horizontal="left" vertical="center"/>
    </xf>
    <xf numFmtId="170" fontId="83" fillId="0" borderId="18">
      <alignment horizontal="left" vertical="center"/>
    </xf>
    <xf numFmtId="170" fontId="83" fillId="0" borderId="18">
      <alignment horizontal="left" vertical="center"/>
    </xf>
    <xf numFmtId="170" fontId="83" fillId="0" borderId="18">
      <alignment horizontal="left" vertical="center"/>
    </xf>
    <xf numFmtId="0" fontId="83" fillId="0" borderId="0"/>
    <xf numFmtId="0" fontId="83" fillId="0" borderId="0"/>
    <xf numFmtId="0" fontId="83" fillId="0" borderId="0"/>
    <xf numFmtId="0" fontId="83" fillId="0" borderId="18">
      <alignment horizontal="left" vertical="center"/>
    </xf>
    <xf numFmtId="0" fontId="83" fillId="0" borderId="18">
      <alignment horizontal="left" vertical="center"/>
    </xf>
    <xf numFmtId="0" fontId="83" fillId="0" borderId="18">
      <alignment horizontal="left" vertical="center"/>
    </xf>
    <xf numFmtId="0" fontId="83" fillId="0" borderId="18">
      <alignment horizontal="left" vertical="center"/>
    </xf>
    <xf numFmtId="0" fontId="83" fillId="0" borderId="0"/>
    <xf numFmtId="14" fontId="84" fillId="68" borderId="25">
      <alignment horizontal="center" vertical="center" wrapText="1"/>
    </xf>
    <xf numFmtId="0" fontId="16" fillId="0" borderId="2" applyNumberFormat="0" applyFill="0" applyAlignment="0" applyProtection="0"/>
    <xf numFmtId="0" fontId="16" fillId="0" borderId="2" applyNumberFormat="0" applyFill="0" applyAlignment="0" applyProtection="0"/>
    <xf numFmtId="170" fontId="85" fillId="0" borderId="0" applyNumberFormat="0" applyFill="0" applyBorder="0" applyAlignment="0" applyProtection="0"/>
    <xf numFmtId="170" fontId="85" fillId="0" borderId="0" applyNumberFormat="0" applyFill="0" applyBorder="0" applyAlignment="0" applyProtection="0"/>
    <xf numFmtId="171" fontId="1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16" fillId="0" borderId="2" applyNumberFormat="0" applyFill="0" applyAlignment="0" applyProtection="0"/>
    <xf numFmtId="0" fontId="16" fillId="0" borderId="2" applyNumberFormat="0" applyFill="0" applyAlignment="0" applyProtection="0"/>
    <xf numFmtId="169" fontId="16" fillId="0" borderId="2" applyNumberFormat="0" applyFill="0" applyAlignment="0" applyProtection="0"/>
    <xf numFmtId="0" fontId="1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16" fillId="0" borderId="2" applyNumberFormat="0" applyFill="0" applyAlignment="0" applyProtection="0"/>
    <xf numFmtId="0" fontId="16" fillId="0" borderId="2" applyNumberFormat="0" applyFill="0" applyAlignment="0" applyProtection="0"/>
    <xf numFmtId="0" fontId="16" fillId="0" borderId="2" applyNumberFormat="0" applyFill="0" applyAlignment="0" applyProtection="0"/>
    <xf numFmtId="0" fontId="16" fillId="0" borderId="2" applyNumberFormat="0" applyFill="0" applyAlignment="0" applyProtection="0"/>
    <xf numFmtId="0" fontId="16" fillId="0" borderId="2" applyNumberFormat="0" applyFill="0" applyAlignment="0" applyProtection="0"/>
    <xf numFmtId="0" fontId="16" fillId="0" borderId="2" applyNumberFormat="0" applyFill="0" applyAlignment="0" applyProtection="0"/>
    <xf numFmtId="0" fontId="1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1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1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1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86" fillId="0" borderId="2" applyNumberFormat="0" applyFill="0" applyAlignment="0" applyProtection="0"/>
    <xf numFmtId="0" fontId="16" fillId="0" borderId="2" applyNumberFormat="0" applyFill="0" applyAlignment="0" applyProtection="0"/>
    <xf numFmtId="0" fontId="16" fillId="0" borderId="2" applyNumberFormat="0" applyFill="0" applyAlignment="0" applyProtection="0"/>
    <xf numFmtId="0" fontId="16" fillId="0" borderId="2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170" fontId="83" fillId="0" borderId="0" applyNumberFormat="0" applyFill="0" applyBorder="0" applyAlignment="0" applyProtection="0"/>
    <xf numFmtId="170" fontId="83" fillId="0" borderId="0" applyNumberFormat="0" applyFill="0" applyBorder="0" applyAlignment="0" applyProtection="0"/>
    <xf numFmtId="171" fontId="1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169" fontId="17" fillId="0" borderId="3" applyNumberFormat="0" applyFill="0" applyAlignment="0" applyProtection="0"/>
    <xf numFmtId="0" fontId="1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1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1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1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8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170" fontId="88" fillId="0" borderId="26" applyNumberFormat="0" applyFill="0" applyAlignment="0" applyProtection="0"/>
    <xf numFmtId="170" fontId="88" fillId="0" borderId="26" applyNumberFormat="0" applyFill="0" applyAlignment="0" applyProtection="0"/>
    <xf numFmtId="171" fontId="18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169" fontId="18" fillId="0" borderId="4" applyNumberFormat="0" applyFill="0" applyAlignment="0" applyProtection="0"/>
    <xf numFmtId="0" fontId="18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18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18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18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89" fillId="0" borderId="4" applyNumberFormat="0" applyFill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70" fontId="88" fillId="0" borderId="0" applyNumberFormat="0" applyFill="0" applyBorder="0" applyAlignment="0" applyProtection="0"/>
    <xf numFmtId="170" fontId="88" fillId="0" borderId="0" applyNumberFormat="0" applyFill="0" applyBorder="0" applyAlignment="0" applyProtection="0"/>
    <xf numFmtId="171" fontId="1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9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86" fontId="90" fillId="0" borderId="0">
      <protection locked="0"/>
    </xf>
    <xf numFmtId="186" fontId="90" fillId="0" borderId="0">
      <protection locked="0"/>
    </xf>
    <xf numFmtId="186" fontId="90" fillId="0" borderId="0">
      <protection locked="0"/>
    </xf>
    <xf numFmtId="186" fontId="90" fillId="0" borderId="0">
      <protection locked="0"/>
    </xf>
    <xf numFmtId="186" fontId="90" fillId="0" borderId="0">
      <protection locked="0"/>
    </xf>
    <xf numFmtId="186" fontId="90" fillId="0" borderId="0">
      <protection locked="0"/>
    </xf>
    <xf numFmtId="186" fontId="90" fillId="0" borderId="0">
      <protection locked="0"/>
    </xf>
    <xf numFmtId="0" fontId="91" fillId="0" borderId="0">
      <protection locked="0"/>
    </xf>
    <xf numFmtId="186" fontId="90" fillId="0" borderId="0">
      <protection locked="0"/>
    </xf>
    <xf numFmtId="186" fontId="90" fillId="0" borderId="0">
      <protection locked="0"/>
    </xf>
    <xf numFmtId="186" fontId="90" fillId="0" borderId="0">
      <protection locked="0"/>
    </xf>
    <xf numFmtId="186" fontId="90" fillId="0" borderId="0">
      <protection locked="0"/>
    </xf>
    <xf numFmtId="186" fontId="90" fillId="0" borderId="0">
      <protection locked="0"/>
    </xf>
    <xf numFmtId="186" fontId="90" fillId="0" borderId="0">
      <protection locked="0"/>
    </xf>
    <xf numFmtId="186" fontId="90" fillId="0" borderId="0">
      <protection locked="0"/>
    </xf>
    <xf numFmtId="186" fontId="90" fillId="0" borderId="0">
      <protection locked="0"/>
    </xf>
    <xf numFmtId="0" fontId="91" fillId="0" borderId="0">
      <protection locked="0"/>
    </xf>
    <xf numFmtId="186" fontId="90" fillId="0" borderId="0">
      <protection locked="0"/>
    </xf>
    <xf numFmtId="0" fontId="92" fillId="0" borderId="25">
      <alignment horizontal="center"/>
    </xf>
    <xf numFmtId="0" fontId="92" fillId="0" borderId="0">
      <alignment horizontal="center"/>
    </xf>
    <xf numFmtId="0" fontId="93" fillId="0" borderId="25" applyBorder="0"/>
    <xf numFmtId="0" fontId="94" fillId="0" borderId="0" applyNumberFormat="0" applyFill="0" applyBorder="0" applyAlignment="0" applyProtection="0"/>
    <xf numFmtId="169" fontId="95" fillId="0" borderId="0" applyNumberFormat="0" applyFill="0" applyBorder="0" applyAlignment="0" applyProtection="0">
      <alignment vertical="top"/>
      <protection locked="0"/>
    </xf>
    <xf numFmtId="169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169" fontId="96" fillId="0" borderId="0" applyNumberFormat="0" applyFill="0" applyBorder="0" applyAlignment="0" applyProtection="0">
      <alignment vertical="top"/>
      <protection locked="0"/>
    </xf>
    <xf numFmtId="169" fontId="95" fillId="0" borderId="0" applyNumberFormat="0" applyFill="0" applyBorder="0" applyAlignment="0" applyProtection="0">
      <alignment vertical="top"/>
      <protection locked="0"/>
    </xf>
    <xf numFmtId="169" fontId="95" fillId="0" borderId="0" applyNumberFormat="0" applyFill="0" applyBorder="0" applyAlignment="0" applyProtection="0">
      <alignment vertical="top"/>
      <protection locked="0"/>
    </xf>
    <xf numFmtId="169" fontId="95" fillId="0" borderId="0" applyNumberFormat="0" applyFill="0" applyBorder="0" applyAlignment="0" applyProtection="0">
      <alignment vertical="top"/>
      <protection locked="0"/>
    </xf>
    <xf numFmtId="169" fontId="95" fillId="0" borderId="0" applyNumberFormat="0" applyFill="0" applyBorder="0" applyAlignment="0" applyProtection="0">
      <alignment vertical="top"/>
      <protection locked="0"/>
    </xf>
    <xf numFmtId="169" fontId="95" fillId="0" borderId="0" applyNumberFormat="0" applyFill="0" applyBorder="0" applyAlignment="0" applyProtection="0">
      <alignment vertical="top"/>
      <protection locked="0"/>
    </xf>
    <xf numFmtId="169" fontId="95" fillId="0" borderId="0" applyNumberFormat="0" applyFill="0" applyBorder="0" applyAlignment="0" applyProtection="0">
      <alignment vertical="top"/>
      <protection locked="0"/>
    </xf>
    <xf numFmtId="169" fontId="95" fillId="0" borderId="0" applyNumberFormat="0" applyFill="0" applyBorder="0" applyAlignment="0" applyProtection="0">
      <alignment vertical="top"/>
      <protection locked="0"/>
    </xf>
    <xf numFmtId="169" fontId="9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6" borderId="1" applyNumberFormat="0" applyBorder="0" applyAlignment="0" applyProtection="0"/>
    <xf numFmtId="10" fontId="66" fillId="69" borderId="1" applyNumberFormat="0" applyBorder="0" applyAlignment="0" applyProtection="0"/>
    <xf numFmtId="0" fontId="22" fillId="6" borderId="5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172" fontId="98" fillId="51" borderId="21" applyNumberFormat="0" applyAlignment="0" applyProtection="0"/>
    <xf numFmtId="0" fontId="22" fillId="6" borderId="5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1" fontId="22" fillId="6" borderId="5" applyNumberFormat="0" applyAlignment="0" applyProtection="0"/>
    <xf numFmtId="0" fontId="22" fillId="6" borderId="5" applyNumberFormat="0" applyAlignment="0" applyProtection="0"/>
    <xf numFmtId="0" fontId="22" fillId="6" borderId="5" applyNumberFormat="0" applyAlignment="0" applyProtection="0"/>
    <xf numFmtId="169" fontId="22" fillId="6" borderId="5" applyNumberFormat="0" applyAlignment="0" applyProtection="0"/>
    <xf numFmtId="0" fontId="22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22" fillId="6" borderId="5" applyNumberFormat="0" applyAlignment="0" applyProtection="0"/>
    <xf numFmtId="0" fontId="22" fillId="6" borderId="5" applyNumberFormat="0" applyAlignment="0" applyProtection="0"/>
    <xf numFmtId="0" fontId="22" fillId="6" borderId="5" applyNumberFormat="0" applyAlignment="0" applyProtection="0"/>
    <xf numFmtId="0" fontId="22" fillId="6" borderId="5" applyNumberFormat="0" applyAlignment="0" applyProtection="0"/>
    <xf numFmtId="0" fontId="22" fillId="6" borderId="5" applyNumberFormat="0" applyAlignment="0" applyProtection="0"/>
    <xf numFmtId="0" fontId="22" fillId="6" borderId="5" applyNumberFormat="0" applyAlignment="0" applyProtection="0"/>
    <xf numFmtId="0" fontId="22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22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22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22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169" fontId="22" fillId="6" borderId="5" applyNumberFormat="0" applyAlignment="0" applyProtection="0"/>
    <xf numFmtId="0" fontId="22" fillId="6" borderId="5" applyNumberFormat="0" applyAlignment="0" applyProtection="0"/>
    <xf numFmtId="169" fontId="22" fillId="6" borderId="5" applyNumberFormat="0" applyAlignment="0" applyProtection="0"/>
    <xf numFmtId="169" fontId="22" fillId="6" borderId="5" applyNumberFormat="0" applyAlignment="0" applyProtection="0"/>
    <xf numFmtId="169" fontId="22" fillId="6" borderId="5" applyNumberFormat="0" applyAlignment="0" applyProtection="0"/>
    <xf numFmtId="169" fontId="22" fillId="6" borderId="5" applyNumberFormat="0" applyAlignment="0" applyProtection="0"/>
    <xf numFmtId="172" fontId="98" fillId="51" borderId="21" applyNumberFormat="0" applyAlignment="0" applyProtection="0"/>
    <xf numFmtId="172" fontId="98" fillId="51" borderId="21" applyNumberFormat="0" applyAlignment="0" applyProtection="0"/>
    <xf numFmtId="172" fontId="98" fillId="51" borderId="21" applyNumberFormat="0" applyAlignment="0" applyProtection="0"/>
    <xf numFmtId="172" fontId="98" fillId="51" borderId="21" applyNumberFormat="0" applyAlignment="0" applyProtection="0"/>
    <xf numFmtId="172" fontId="98" fillId="51" borderId="21" applyNumberFormat="0" applyAlignment="0" applyProtection="0"/>
    <xf numFmtId="172" fontId="98" fillId="51" borderId="21" applyNumberFormat="0" applyAlignment="0" applyProtection="0"/>
    <xf numFmtId="172" fontId="98" fillId="51" borderId="21" applyNumberFormat="0" applyAlignment="0" applyProtection="0"/>
    <xf numFmtId="172" fontId="98" fillId="51" borderId="21" applyNumberFormat="0" applyAlignment="0" applyProtection="0"/>
    <xf numFmtId="172" fontId="98" fillId="51" borderId="21" applyNumberFormat="0" applyAlignment="0" applyProtection="0"/>
    <xf numFmtId="0" fontId="22" fillId="6" borderId="5" applyNumberFormat="0" applyAlignment="0" applyProtection="0"/>
    <xf numFmtId="169" fontId="22" fillId="6" borderId="5" applyNumberFormat="0" applyAlignment="0" applyProtection="0"/>
    <xf numFmtId="169" fontId="22" fillId="6" borderId="5" applyNumberFormat="0" applyAlignment="0" applyProtection="0"/>
    <xf numFmtId="172" fontId="98" fillId="51" borderId="21" applyNumberFormat="0" applyAlignment="0" applyProtection="0"/>
    <xf numFmtId="172" fontId="98" fillId="51" borderId="21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22" fillId="6" borderId="5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22" fillId="6" borderId="5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170" fontId="98" fillId="51" borderId="21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0" fontId="99" fillId="6" borderId="5" applyNumberFormat="0" applyAlignment="0" applyProtection="0"/>
    <xf numFmtId="192" fontId="39" fillId="70" borderId="0"/>
    <xf numFmtId="192" fontId="39" fillId="70" borderId="0"/>
    <xf numFmtId="8" fontId="66" fillId="66" borderId="0" applyFont="0" applyBorder="0" applyAlignment="0" applyProtection="0">
      <protection locked="0"/>
    </xf>
    <xf numFmtId="15" fontId="66" fillId="66" borderId="0" applyFont="0" applyBorder="0" applyAlignment="0" applyProtection="0">
      <protection locked="0"/>
    </xf>
    <xf numFmtId="190" fontId="35" fillId="66" borderId="0" applyFont="0" applyBorder="0" applyAlignment="0">
      <protection locked="0"/>
    </xf>
    <xf numFmtId="38" fontId="66" fillId="66" borderId="0">
      <protection locked="0"/>
    </xf>
    <xf numFmtId="193" fontId="35" fillId="66" borderId="0" applyFont="0" applyBorder="0" applyAlignment="0">
      <protection locked="0"/>
    </xf>
    <xf numFmtId="10" fontId="66" fillId="66" borderId="0">
      <protection locked="0"/>
    </xf>
    <xf numFmtId="193" fontId="35" fillId="66" borderId="0" applyFont="0" applyBorder="0" applyAlignment="0">
      <protection locked="0"/>
    </xf>
    <xf numFmtId="194" fontId="100" fillId="66" borderId="0" applyNumberFormat="0" applyBorder="0" applyAlignment="0">
      <protection locked="0"/>
    </xf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5" fillId="0" borderId="27" applyNumberFormat="0" applyFont="0" applyFill="0" applyAlignment="0" applyProtection="0"/>
    <xf numFmtId="0" fontId="38" fillId="0" borderId="0" applyFill="0" applyBorder="0" applyAlignment="0" applyProtection="0">
      <alignment horizontal="left"/>
    </xf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170" fontId="101" fillId="0" borderId="28" applyNumberFormat="0" applyFill="0" applyAlignment="0" applyProtection="0"/>
    <xf numFmtId="170" fontId="101" fillId="0" borderId="28" applyNumberFormat="0" applyFill="0" applyAlignment="0" applyProtection="0"/>
    <xf numFmtId="171" fontId="25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169" fontId="25" fillId="0" borderId="7" applyNumberFormat="0" applyFill="0" applyAlignment="0" applyProtection="0"/>
    <xf numFmtId="0" fontId="25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25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25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25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102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192" fontId="103" fillId="71" borderId="0"/>
    <xf numFmtId="192" fontId="103" fillId="71" borderId="0"/>
    <xf numFmtId="0" fontId="69" fillId="0" borderId="0"/>
    <xf numFmtId="0" fontId="104" fillId="0" borderId="0" applyNumberFormat="0"/>
    <xf numFmtId="195" fontId="56" fillId="0" borderId="0" applyFont="0" applyFill="0" applyBorder="0" applyAlignment="0" applyProtection="0"/>
    <xf numFmtId="180" fontId="35" fillId="0" borderId="0" applyFont="0" applyFill="0" applyBorder="0" applyAlignment="0" applyProtection="0"/>
    <xf numFmtId="196" fontId="35" fillId="0" borderId="0" applyFont="0" applyFill="0" applyBorder="0" applyAlignment="0" applyProtection="0"/>
    <xf numFmtId="168" fontId="56" fillId="0" borderId="0" applyFont="0" applyFill="0" applyBorder="0" applyAlignment="0" applyProtection="0"/>
    <xf numFmtId="197" fontId="35" fillId="0" borderId="0" applyFont="0" applyFill="0" applyBorder="0" applyAlignment="0" applyProtection="0"/>
    <xf numFmtId="195" fontId="56" fillId="0" borderId="0" applyFont="0" applyFill="0" applyBorder="0" applyAlignment="0" applyProtection="0"/>
    <xf numFmtId="198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200" fontId="35" fillId="2" borderId="0" applyFont="0" applyBorder="0" applyAlignment="0" applyProtection="0">
      <alignment horizontal="right"/>
      <protection hidden="1"/>
    </xf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0" fontId="105" fillId="72" borderId="0" applyNumberFormat="0" applyBorder="0" applyAlignment="0" applyProtection="0"/>
    <xf numFmtId="170" fontId="105" fillId="72" borderId="0" applyNumberFormat="0" applyBorder="0" applyAlignment="0" applyProtection="0"/>
    <xf numFmtId="171" fontId="21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21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21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21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106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37" fontId="107" fillId="0" borderId="0"/>
    <xf numFmtId="37" fontId="107" fillId="0" borderId="0"/>
    <xf numFmtId="37" fontId="107" fillId="0" borderId="0"/>
    <xf numFmtId="37" fontId="107" fillId="0" borderId="0"/>
    <xf numFmtId="37" fontId="107" fillId="0" borderId="0"/>
    <xf numFmtId="37" fontId="107" fillId="0" borderId="0"/>
    <xf numFmtId="37" fontId="107" fillId="0" borderId="0"/>
    <xf numFmtId="37" fontId="107" fillId="0" borderId="0"/>
    <xf numFmtId="37" fontId="107" fillId="0" borderId="0"/>
    <xf numFmtId="201" fontId="108" fillId="0" borderId="0"/>
    <xf numFmtId="37" fontId="69" fillId="0" borderId="0"/>
    <xf numFmtId="37" fontId="69" fillId="0" borderId="0"/>
    <xf numFmtId="37" fontId="69" fillId="0" borderId="0"/>
    <xf numFmtId="37" fontId="69" fillId="0" borderId="0"/>
    <xf numFmtId="37" fontId="69" fillId="0" borderId="0"/>
    <xf numFmtId="37" fontId="69" fillId="0" borderId="0"/>
    <xf numFmtId="37" fontId="69" fillId="0" borderId="0"/>
    <xf numFmtId="38" fontId="66" fillId="0" borderId="0" applyFont="0" applyFill="0" applyBorder="0" applyAlignment="0"/>
    <xf numFmtId="194" fontId="35" fillId="0" borderId="0" applyFont="0" applyFill="0" applyBorder="0" applyAlignment="0"/>
    <xf numFmtId="40" fontId="66" fillId="0" borderId="0" applyFont="0" applyFill="0" applyBorder="0" applyAlignment="0"/>
    <xf numFmtId="202" fontId="66" fillId="0" borderId="0" applyFont="0" applyFill="0" applyBorder="0" applyAlignment="0"/>
    <xf numFmtId="172" fontId="65" fillId="0" borderId="0"/>
    <xf numFmtId="169" fontId="65" fillId="0" borderId="0"/>
    <xf numFmtId="169" fontId="65" fillId="0" borderId="0"/>
    <xf numFmtId="169" fontId="65" fillId="0" borderId="0"/>
    <xf numFmtId="171" fontId="14" fillId="0" borderId="0"/>
    <xf numFmtId="171" fontId="14" fillId="0" borderId="0"/>
    <xf numFmtId="0" fontId="65" fillId="0" borderId="0"/>
    <xf numFmtId="169" fontId="14" fillId="0" borderId="0"/>
    <xf numFmtId="169" fontId="14" fillId="0" borderId="0"/>
    <xf numFmtId="169" fontId="14" fillId="0" borderId="0"/>
    <xf numFmtId="0" fontId="63" fillId="0" borderId="0" applyProtection="0"/>
    <xf numFmtId="169" fontId="35" fillId="0" borderId="0"/>
    <xf numFmtId="171" fontId="35" fillId="0" borderId="0"/>
    <xf numFmtId="203" fontId="35" fillId="0" borderId="0"/>
    <xf numFmtId="204" fontId="35" fillId="0" borderId="0"/>
    <xf numFmtId="169" fontId="65" fillId="0" borderId="0"/>
    <xf numFmtId="169" fontId="65" fillId="0" borderId="0"/>
    <xf numFmtId="169" fontId="65" fillId="0" borderId="0"/>
    <xf numFmtId="169" fontId="65" fillId="0" borderId="0"/>
    <xf numFmtId="169" fontId="65" fillId="0" borderId="0"/>
    <xf numFmtId="169" fontId="65" fillId="0" borderId="0"/>
    <xf numFmtId="169" fontId="6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4" fillId="0" borderId="0"/>
    <xf numFmtId="172" fontId="35" fillId="0" borderId="0"/>
    <xf numFmtId="169" fontId="35" fillId="0" borderId="0"/>
    <xf numFmtId="169" fontId="35" fillId="0" borderId="0"/>
    <xf numFmtId="169" fontId="35" fillId="0" borderId="0"/>
    <xf numFmtId="170" fontId="35" fillId="0" borderId="0"/>
    <xf numFmtId="170" fontId="35" fillId="0" borderId="0"/>
    <xf numFmtId="171" fontId="14" fillId="0" borderId="0"/>
    <xf numFmtId="171" fontId="14" fillId="0" borderId="0"/>
    <xf numFmtId="0" fontId="35" fillId="0" borderId="0"/>
    <xf numFmtId="0" fontId="35" fillId="0" borderId="0"/>
    <xf numFmtId="0" fontId="35" fillId="0" borderId="0"/>
    <xf numFmtId="172" fontId="35" fillId="0" borderId="0"/>
    <xf numFmtId="169" fontId="35" fillId="0" borderId="0"/>
    <xf numFmtId="169" fontId="35" fillId="0" borderId="0"/>
    <xf numFmtId="205" fontId="35" fillId="0" borderId="0"/>
    <xf numFmtId="204" fontId="35" fillId="0" borderId="0"/>
    <xf numFmtId="205" fontId="35" fillId="0" borderId="0"/>
    <xf numFmtId="206" fontId="35" fillId="0" borderId="0"/>
    <xf numFmtId="206" fontId="35" fillId="0" borderId="0"/>
    <xf numFmtId="172" fontId="35" fillId="0" borderId="0"/>
    <xf numFmtId="0" fontId="35" fillId="0" borderId="0"/>
    <xf numFmtId="170" fontId="35" fillId="0" borderId="0"/>
    <xf numFmtId="204" fontId="35" fillId="0" borderId="0"/>
    <xf numFmtId="207" fontId="35" fillId="0" borderId="0"/>
    <xf numFmtId="204" fontId="35" fillId="0" borderId="0"/>
    <xf numFmtId="203" fontId="35" fillId="0" borderId="0"/>
    <xf numFmtId="204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204" fontId="35" fillId="0" borderId="0"/>
    <xf numFmtId="205" fontId="35" fillId="0" borderId="0"/>
    <xf numFmtId="204" fontId="35" fillId="0" borderId="0"/>
    <xf numFmtId="205" fontId="35" fillId="0" borderId="0"/>
    <xf numFmtId="196" fontId="35" fillId="0" borderId="0"/>
    <xf numFmtId="203" fontId="35" fillId="0" borderId="0"/>
    <xf numFmtId="204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14" fillId="0" borderId="0"/>
    <xf numFmtId="169" fontId="14" fillId="0" borderId="0"/>
    <xf numFmtId="169" fontId="14" fillId="0" borderId="0"/>
    <xf numFmtId="169" fontId="35" fillId="0" borderId="0"/>
    <xf numFmtId="169" fontId="35" fillId="0" borderId="0"/>
    <xf numFmtId="169" fontId="35" fillId="0" borderId="0"/>
    <xf numFmtId="0" fontId="44" fillId="0" borderId="0"/>
    <xf numFmtId="0" fontId="44" fillId="0" borderId="0"/>
    <xf numFmtId="172" fontId="35" fillId="0" borderId="0"/>
    <xf numFmtId="0" fontId="14" fillId="0" borderId="0"/>
    <xf numFmtId="0" fontId="14" fillId="0" borderId="0"/>
    <xf numFmtId="0" fontId="14" fillId="0" borderId="0"/>
    <xf numFmtId="0" fontId="35" fillId="0" borderId="0"/>
    <xf numFmtId="0" fontId="14" fillId="0" borderId="0"/>
    <xf numFmtId="0" fontId="35" fillId="0" borderId="0"/>
    <xf numFmtId="0" fontId="67" fillId="0" borderId="0"/>
    <xf numFmtId="172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1" fontId="35" fillId="0" borderId="0"/>
    <xf numFmtId="0" fontId="14" fillId="0" borderId="0"/>
    <xf numFmtId="0" fontId="14" fillId="0" borderId="0"/>
    <xf numFmtId="169" fontId="35" fillId="0" borderId="0"/>
    <xf numFmtId="172" fontId="14" fillId="0" borderId="0"/>
    <xf numFmtId="172" fontId="14" fillId="0" borderId="0"/>
    <xf numFmtId="172" fontId="14" fillId="0" borderId="0"/>
    <xf numFmtId="172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1" fontId="35" fillId="0" borderId="0"/>
    <xf numFmtId="169" fontId="35" fillId="0" borderId="0"/>
    <xf numFmtId="172" fontId="14" fillId="0" borderId="0"/>
    <xf numFmtId="172" fontId="14" fillId="0" borderId="0"/>
    <xf numFmtId="172" fontId="14" fillId="0" borderId="0"/>
    <xf numFmtId="204" fontId="14" fillId="0" borderId="0"/>
    <xf numFmtId="205" fontId="14" fillId="0" borderId="0"/>
    <xf numFmtId="204" fontId="14" fillId="0" borderId="0"/>
    <xf numFmtId="204" fontId="14" fillId="0" borderId="0"/>
    <xf numFmtId="205" fontId="14" fillId="0" borderId="0"/>
    <xf numFmtId="205" fontId="14" fillId="0" borderId="0"/>
    <xf numFmtId="205" fontId="14" fillId="0" borderId="0"/>
    <xf numFmtId="204" fontId="14" fillId="0" borderId="0"/>
    <xf numFmtId="204" fontId="14" fillId="0" borderId="0"/>
    <xf numFmtId="204" fontId="14" fillId="0" borderId="0"/>
    <xf numFmtId="204" fontId="14" fillId="0" borderId="0"/>
    <xf numFmtId="204" fontId="14" fillId="0" borderId="0"/>
    <xf numFmtId="204" fontId="14" fillId="0" borderId="0"/>
    <xf numFmtId="196" fontId="14" fillId="0" borderId="0"/>
    <xf numFmtId="203" fontId="14" fillId="0" borderId="0"/>
    <xf numFmtId="203" fontId="14" fillId="0" borderId="0"/>
    <xf numFmtId="203" fontId="14" fillId="0" borderId="0"/>
    <xf numFmtId="203" fontId="14" fillId="0" borderId="0"/>
    <xf numFmtId="204" fontId="14" fillId="0" borderId="0"/>
    <xf numFmtId="204" fontId="14" fillId="0" borderId="0"/>
    <xf numFmtId="204" fontId="14" fillId="0" borderId="0"/>
    <xf numFmtId="204" fontId="14" fillId="0" borderId="0"/>
    <xf numFmtId="203" fontId="14" fillId="0" borderId="0"/>
    <xf numFmtId="203" fontId="14" fillId="0" borderId="0"/>
    <xf numFmtId="204" fontId="14" fillId="0" borderId="0"/>
    <xf numFmtId="204" fontId="14" fillId="0" borderId="0"/>
    <xf numFmtId="204" fontId="14" fillId="0" borderId="0"/>
    <xf numFmtId="204" fontId="14" fillId="0" borderId="0"/>
    <xf numFmtId="169" fontId="14" fillId="0" borderId="0"/>
    <xf numFmtId="170" fontId="14" fillId="0" borderId="0"/>
    <xf numFmtId="170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70" fontId="14" fillId="0" borderId="0"/>
    <xf numFmtId="170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0" fontId="35" fillId="0" borderId="0"/>
    <xf numFmtId="172" fontId="35" fillId="0" borderId="0"/>
    <xf numFmtId="169" fontId="35" fillId="0" borderId="0"/>
    <xf numFmtId="169" fontId="35" fillId="0" borderId="0"/>
    <xf numFmtId="169" fontId="35" fillId="0" borderId="0"/>
    <xf numFmtId="170" fontId="35" fillId="0" borderId="0"/>
    <xf numFmtId="17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4" fillId="0" borderId="0"/>
    <xf numFmtId="169" fontId="35" fillId="0" borderId="0"/>
    <xf numFmtId="169" fontId="35" fillId="0" borderId="0"/>
    <xf numFmtId="171" fontId="35" fillId="0" borderId="0"/>
    <xf numFmtId="169" fontId="35" fillId="0" borderId="0"/>
    <xf numFmtId="170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172" fontId="35" fillId="0" borderId="0"/>
    <xf numFmtId="169" fontId="35" fillId="0" borderId="0"/>
    <xf numFmtId="169" fontId="35" fillId="0" borderId="0"/>
    <xf numFmtId="169" fontId="35" fillId="0" borderId="0"/>
    <xf numFmtId="170" fontId="35" fillId="0" borderId="0"/>
    <xf numFmtId="170" fontId="35" fillId="0" borderId="0"/>
    <xf numFmtId="171" fontId="14" fillId="0" borderId="0"/>
    <xf numFmtId="171" fontId="1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4" fillId="0" borderId="0"/>
    <xf numFmtId="169" fontId="35" fillId="0" borderId="0"/>
    <xf numFmtId="169" fontId="35" fillId="0" borderId="0"/>
    <xf numFmtId="171" fontId="35" fillId="0" borderId="0"/>
    <xf numFmtId="169" fontId="35" fillId="0" borderId="0"/>
    <xf numFmtId="170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14" fillId="0" borderId="0"/>
    <xf numFmtId="169" fontId="14" fillId="0" borderId="0"/>
    <xf numFmtId="169" fontId="14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172" fontId="35" fillId="0" borderId="0"/>
    <xf numFmtId="169" fontId="35" fillId="0" borderId="0"/>
    <xf numFmtId="169" fontId="35" fillId="0" borderId="0"/>
    <xf numFmtId="169" fontId="35" fillId="0" borderId="0"/>
    <xf numFmtId="170" fontId="35" fillId="0" borderId="0"/>
    <xf numFmtId="17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4" fillId="0" borderId="0"/>
    <xf numFmtId="169" fontId="35" fillId="0" borderId="0"/>
    <xf numFmtId="169" fontId="35" fillId="0" borderId="0"/>
    <xf numFmtId="171" fontId="35" fillId="0" borderId="0"/>
    <xf numFmtId="169" fontId="35" fillId="0" borderId="0"/>
    <xf numFmtId="170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69" fontId="35" fillId="0" borderId="0"/>
    <xf numFmtId="169" fontId="35" fillId="0" borderId="0"/>
    <xf numFmtId="172" fontId="35" fillId="0" borderId="0"/>
    <xf numFmtId="169" fontId="35" fillId="0" borderId="0"/>
    <xf numFmtId="169" fontId="35" fillId="0" borderId="0"/>
    <xf numFmtId="170" fontId="35" fillId="0" borderId="0"/>
    <xf numFmtId="17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2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69" fontId="35" fillId="0" borderId="0"/>
    <xf numFmtId="169" fontId="35" fillId="0" borderId="0"/>
    <xf numFmtId="172" fontId="35" fillId="0" borderId="0"/>
    <xf numFmtId="169" fontId="35" fillId="0" borderId="0"/>
    <xf numFmtId="169" fontId="35" fillId="0" borderId="0"/>
    <xf numFmtId="169" fontId="35" fillId="0" borderId="0"/>
    <xf numFmtId="170" fontId="35" fillId="0" borderId="0"/>
    <xf numFmtId="170" fontId="35" fillId="0" borderId="0"/>
    <xf numFmtId="171" fontId="35" fillId="0" borderId="0"/>
    <xf numFmtId="172" fontId="35" fillId="0" borderId="0"/>
    <xf numFmtId="172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172" fontId="35" fillId="0" borderId="0"/>
    <xf numFmtId="169" fontId="35" fillId="0" borderId="0"/>
    <xf numFmtId="170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72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1" fontId="35" fillId="0" borderId="0"/>
    <xf numFmtId="169" fontId="35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72" fontId="44" fillId="0" borderId="0"/>
    <xf numFmtId="172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0" fontId="1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1" fontId="14" fillId="0" borderId="0"/>
    <xf numFmtId="171" fontId="14" fillId="0" borderId="0"/>
    <xf numFmtId="169" fontId="14" fillId="0" borderId="0"/>
    <xf numFmtId="169" fontId="1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69" fontId="44" fillId="0" borderId="0"/>
    <xf numFmtId="171" fontId="14" fillId="0" borderId="0"/>
    <xf numFmtId="171" fontId="14" fillId="0" borderId="0"/>
    <xf numFmtId="169" fontId="14" fillId="0" borderId="0"/>
    <xf numFmtId="169" fontId="1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14" fillId="0" borderId="0"/>
    <xf numFmtId="169" fontId="44" fillId="0" borderId="0"/>
    <xf numFmtId="169" fontId="14" fillId="0" borderId="0"/>
    <xf numFmtId="172" fontId="44" fillId="0" borderId="0"/>
    <xf numFmtId="169" fontId="44" fillId="0" borderId="0"/>
    <xf numFmtId="169" fontId="35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0" fontId="14" fillId="0" borderId="0"/>
    <xf numFmtId="0" fontId="44" fillId="0" borderId="0"/>
    <xf numFmtId="169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208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14" fillId="0" borderId="0"/>
    <xf numFmtId="169" fontId="14" fillId="0" borderId="0"/>
    <xf numFmtId="169" fontId="14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14" fillId="0" borderId="0"/>
    <xf numFmtId="169" fontId="14" fillId="0" borderId="0"/>
    <xf numFmtId="169" fontId="14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14" fillId="0" borderId="0"/>
    <xf numFmtId="169" fontId="14" fillId="0" borderId="0"/>
    <xf numFmtId="169" fontId="14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14" fillId="0" borderId="0"/>
    <xf numFmtId="169" fontId="14" fillId="0" borderId="0"/>
    <xf numFmtId="169" fontId="14" fillId="0" borderId="0"/>
    <xf numFmtId="169" fontId="35" fillId="0" borderId="0"/>
    <xf numFmtId="0" fontId="109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9" fontId="35" fillId="0" borderId="0"/>
    <xf numFmtId="169" fontId="35" fillId="0" borderId="0"/>
    <xf numFmtId="169" fontId="14" fillId="0" borderId="0"/>
    <xf numFmtId="169" fontId="14" fillId="0" borderId="0"/>
    <xf numFmtId="169" fontId="14" fillId="0" borderId="0"/>
    <xf numFmtId="170" fontId="14" fillId="0" borderId="0"/>
    <xf numFmtId="170" fontId="14" fillId="0" borderId="0"/>
    <xf numFmtId="170" fontId="14" fillId="0" borderId="0"/>
    <xf numFmtId="171" fontId="14" fillId="0" borderId="0"/>
    <xf numFmtId="171" fontId="14" fillId="0" borderId="0"/>
    <xf numFmtId="169" fontId="14" fillId="0" borderId="0"/>
    <xf numFmtId="169" fontId="14" fillId="0" borderId="0"/>
    <xf numFmtId="0" fontId="14" fillId="0" borderId="0"/>
    <xf numFmtId="170" fontId="14" fillId="0" borderId="0"/>
    <xf numFmtId="171" fontId="35" fillId="0" borderId="0"/>
    <xf numFmtId="44" fontId="14" fillId="0" borderId="0"/>
    <xf numFmtId="172" fontId="35" fillId="0" borderId="0"/>
    <xf numFmtId="44" fontId="14" fillId="0" borderId="0"/>
    <xf numFmtId="0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70" fontId="35" fillId="0" borderId="0"/>
    <xf numFmtId="170" fontId="35" fillId="0" borderId="0"/>
    <xf numFmtId="171" fontId="35" fillId="0" borderId="0"/>
    <xf numFmtId="0" fontId="35" fillId="0" borderId="0"/>
    <xf numFmtId="0" fontId="35" fillId="0" borderId="0"/>
    <xf numFmtId="0" fontId="14" fillId="0" borderId="0"/>
    <xf numFmtId="169" fontId="42" fillId="0" borderId="0"/>
    <xf numFmtId="169" fontId="42" fillId="0" borderId="0"/>
    <xf numFmtId="169" fontId="42" fillId="0" borderId="0"/>
    <xf numFmtId="169" fontId="42" fillId="0" borderId="0"/>
    <xf numFmtId="2" fontId="41" fillId="73" borderId="0"/>
    <xf numFmtId="0" fontId="42" fillId="0" borderId="0"/>
    <xf numFmtId="172" fontId="42" fillId="0" borderId="0"/>
    <xf numFmtId="169" fontId="42" fillId="0" borderId="0"/>
    <xf numFmtId="169" fontId="42" fillId="0" borderId="0"/>
    <xf numFmtId="172" fontId="35" fillId="0" borderId="0"/>
    <xf numFmtId="0" fontId="35" fillId="0" borderId="0"/>
    <xf numFmtId="169" fontId="42" fillId="0" borderId="0"/>
    <xf numFmtId="170" fontId="42" fillId="0" borderId="0"/>
    <xf numFmtId="169" fontId="42" fillId="0" borderId="0"/>
    <xf numFmtId="169" fontId="42" fillId="0" borderId="0"/>
    <xf numFmtId="169" fontId="42" fillId="0" borderId="0"/>
    <xf numFmtId="169" fontId="42" fillId="0" borderId="0"/>
    <xf numFmtId="169" fontId="4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2" fontId="35" fillId="0" borderId="0"/>
    <xf numFmtId="209" fontId="41" fillId="73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2" fontId="35" fillId="0" borderId="0"/>
    <xf numFmtId="209" fontId="41" fillId="73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2" fontId="35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70" fontId="35" fillId="0" borderId="0"/>
    <xf numFmtId="0" fontId="4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43" fillId="0" borderId="0"/>
    <xf numFmtId="44" fontId="14" fillId="0" borderId="0"/>
    <xf numFmtId="0" fontId="35" fillId="0" borderId="0"/>
    <xf numFmtId="44" fontId="14" fillId="0" borderId="0"/>
    <xf numFmtId="0" fontId="35" fillId="0" borderId="0"/>
    <xf numFmtId="44" fontId="14" fillId="0" borderId="0"/>
    <xf numFmtId="0" fontId="35" fillId="0" borderId="0"/>
    <xf numFmtId="210" fontId="14" fillId="0" borderId="0"/>
    <xf numFmtId="0" fontId="14" fillId="0" borderId="0"/>
    <xf numFmtId="0" fontId="1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2" fontId="41" fillId="73" borderId="0"/>
    <xf numFmtId="169" fontId="109" fillId="0" borderId="0"/>
    <xf numFmtId="169" fontId="109" fillId="0" borderId="0"/>
    <xf numFmtId="171" fontId="35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169" fontId="109" fillId="0" borderId="0"/>
    <xf numFmtId="0" fontId="35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169" fontId="109" fillId="0" borderId="0"/>
    <xf numFmtId="17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169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169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37" fontId="35" fillId="0" borderId="0"/>
    <xf numFmtId="169" fontId="109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169" fontId="35" fillId="0" borderId="0"/>
    <xf numFmtId="172" fontId="35" fillId="0" borderId="0"/>
    <xf numFmtId="169" fontId="109" fillId="0" borderId="0"/>
    <xf numFmtId="169" fontId="109" fillId="0" borderId="0"/>
    <xf numFmtId="169" fontId="10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1" fontId="35" fillId="0" borderId="0"/>
    <xf numFmtId="169" fontId="35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72" fontId="44" fillId="0" borderId="0"/>
    <xf numFmtId="169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4" fillId="0" borderId="0"/>
    <xf numFmtId="171" fontId="14" fillId="0" borderId="0"/>
    <xf numFmtId="171" fontId="1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14" fillId="0" borderId="0"/>
    <xf numFmtId="169" fontId="14" fillId="0" borderId="0"/>
    <xf numFmtId="169" fontId="1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4" fillId="0" borderId="0"/>
    <xf numFmtId="171" fontId="14" fillId="0" borderId="0"/>
    <xf numFmtId="171" fontId="1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14" fillId="0" borderId="0"/>
    <xf numFmtId="169" fontId="14" fillId="0" borderId="0"/>
    <xf numFmtId="169" fontId="1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4" fillId="0" borderId="0"/>
    <xf numFmtId="204" fontId="35" fillId="0" borderId="0"/>
    <xf numFmtId="204" fontId="35" fillId="0" borderId="0"/>
    <xf numFmtId="203" fontId="35" fillId="0" borderId="0"/>
    <xf numFmtId="204" fontId="35" fillId="0" borderId="0"/>
    <xf numFmtId="203" fontId="35" fillId="0" borderId="0"/>
    <xf numFmtId="204" fontId="35" fillId="0" borderId="0"/>
    <xf numFmtId="171" fontId="14" fillId="0" borderId="0"/>
    <xf numFmtId="171" fontId="14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169" fontId="14" fillId="0" borderId="0"/>
    <xf numFmtId="169" fontId="14" fillId="0" borderId="0"/>
    <xf numFmtId="169" fontId="1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37" fontId="35" fillId="0" borderId="0"/>
    <xf numFmtId="0" fontId="44" fillId="0" borderId="0"/>
    <xf numFmtId="170" fontId="35" fillId="0" borderId="0"/>
    <xf numFmtId="171" fontId="14" fillId="0" borderId="0"/>
    <xf numFmtId="171" fontId="1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14" fillId="0" borderId="0"/>
    <xf numFmtId="169" fontId="14" fillId="0" borderId="0"/>
    <xf numFmtId="169" fontId="14" fillId="0" borderId="0"/>
    <xf numFmtId="0" fontId="110" fillId="0" borderId="0"/>
    <xf numFmtId="0" fontId="11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5" fillId="0" borderId="0"/>
    <xf numFmtId="0" fontId="35" fillId="0" borderId="0"/>
    <xf numFmtId="0" fontId="35" fillId="0" borderId="0"/>
    <xf numFmtId="0" fontId="44" fillId="0" borderId="0"/>
    <xf numFmtId="0" fontId="14" fillId="0" borderId="0"/>
    <xf numFmtId="0" fontId="1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14" fillId="0" borderId="0"/>
    <xf numFmtId="169" fontId="14" fillId="0" borderId="0"/>
    <xf numFmtId="169" fontId="14" fillId="0" borderId="0"/>
    <xf numFmtId="169" fontId="35" fillId="0" borderId="0"/>
    <xf numFmtId="211" fontId="35" fillId="0" borderId="0"/>
    <xf numFmtId="172" fontId="14" fillId="0" borderId="0"/>
    <xf numFmtId="172" fontId="14" fillId="0" borderId="0"/>
    <xf numFmtId="172" fontId="14" fillId="0" borderId="0"/>
    <xf numFmtId="172" fontId="14" fillId="0" borderId="0"/>
    <xf numFmtId="169" fontId="14" fillId="0" borderId="0"/>
    <xf numFmtId="172" fontId="14" fillId="0" borderId="0"/>
    <xf numFmtId="170" fontId="1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1" fontId="14" fillId="0" borderId="0"/>
    <xf numFmtId="171" fontId="14" fillId="0" borderId="0"/>
    <xf numFmtId="0" fontId="35" fillId="0" borderId="0"/>
    <xf numFmtId="0" fontId="35" fillId="0" borderId="0"/>
    <xf numFmtId="0" fontId="35" fillId="0" borderId="0"/>
    <xf numFmtId="169" fontId="14" fillId="0" borderId="0"/>
    <xf numFmtId="169" fontId="14" fillId="0" borderId="0"/>
    <xf numFmtId="2" fontId="41" fillId="73" borderId="0"/>
    <xf numFmtId="172" fontId="35" fillId="0" borderId="0"/>
    <xf numFmtId="172" fontId="35" fillId="0" borderId="0"/>
    <xf numFmtId="204" fontId="35" fillId="0" borderId="0"/>
    <xf numFmtId="205" fontId="35" fillId="0" borderId="0"/>
    <xf numFmtId="204" fontId="35" fillId="0" borderId="0"/>
    <xf numFmtId="205" fontId="35" fillId="0" borderId="0"/>
    <xf numFmtId="204" fontId="35" fillId="0" borderId="0"/>
    <xf numFmtId="203" fontId="35" fillId="0" borderId="0"/>
    <xf numFmtId="204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170" fontId="35" fillId="0" borderId="0"/>
    <xf numFmtId="170" fontId="35" fillId="0" borderId="0"/>
    <xf numFmtId="171" fontId="35" fillId="0" borderId="0"/>
    <xf numFmtId="0" fontId="35" fillId="0" borderId="0"/>
    <xf numFmtId="0" fontId="35" fillId="0" borderId="0"/>
    <xf numFmtId="169" fontId="35" fillId="0" borderId="0"/>
    <xf numFmtId="2" fontId="41" fillId="73" borderId="0"/>
    <xf numFmtId="172" fontId="35" fillId="0" borderId="0"/>
    <xf numFmtId="170" fontId="35" fillId="0" borderId="0"/>
    <xf numFmtId="170" fontId="35" fillId="0" borderId="0"/>
    <xf numFmtId="170" fontId="35" fillId="0" borderId="0"/>
    <xf numFmtId="0" fontId="14" fillId="0" borderId="0"/>
    <xf numFmtId="0" fontId="14" fillId="0" borderId="0"/>
    <xf numFmtId="0" fontId="35" fillId="0" borderId="0"/>
    <xf numFmtId="169" fontId="14" fillId="0" borderId="0"/>
    <xf numFmtId="169" fontId="14" fillId="0" borderId="0"/>
    <xf numFmtId="169" fontId="14" fillId="0" borderId="0"/>
    <xf numFmtId="2" fontId="41" fillId="73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1" fontId="35" fillId="0" borderId="0"/>
    <xf numFmtId="169" fontId="35" fillId="0" borderId="0"/>
    <xf numFmtId="172" fontId="14" fillId="0" borderId="0"/>
    <xf numFmtId="172" fontId="14" fillId="0" borderId="0"/>
    <xf numFmtId="172" fontId="14" fillId="0" borderId="0"/>
    <xf numFmtId="172" fontId="14" fillId="0" borderId="0"/>
    <xf numFmtId="172" fontId="14" fillId="0" borderId="0"/>
    <xf numFmtId="0" fontId="35" fillId="0" borderId="0"/>
    <xf numFmtId="169" fontId="14" fillId="0" borderId="0"/>
    <xf numFmtId="170" fontId="14" fillId="0" borderId="0"/>
    <xf numFmtId="170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2" fontId="41" fillId="73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1" fontId="35" fillId="0" borderId="0"/>
    <xf numFmtId="169" fontId="35" fillId="0" borderId="0"/>
    <xf numFmtId="172" fontId="14" fillId="0" borderId="0"/>
    <xf numFmtId="172" fontId="14" fillId="0" borderId="0"/>
    <xf numFmtId="172" fontId="14" fillId="0" borderId="0"/>
    <xf numFmtId="169" fontId="14" fillId="0" borderId="0"/>
    <xf numFmtId="170" fontId="14" fillId="0" borderId="0"/>
    <xf numFmtId="170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0" fontId="52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208" fontId="35" fillId="0" borderId="0"/>
    <xf numFmtId="0" fontId="35" fillId="0" borderId="0"/>
    <xf numFmtId="169" fontId="35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2" fontId="35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0" fontId="52" fillId="0" borderId="0"/>
    <xf numFmtId="204" fontId="35" fillId="0" borderId="0"/>
    <xf numFmtId="203" fontId="35" fillId="0" borderId="0"/>
    <xf numFmtId="204" fontId="35" fillId="0" borderId="0"/>
    <xf numFmtId="204" fontId="35" fillId="0" borderId="0"/>
    <xf numFmtId="203" fontId="35" fillId="0" borderId="0"/>
    <xf numFmtId="204" fontId="35" fillId="0" borderId="0"/>
    <xf numFmtId="204" fontId="35" fillId="0" borderId="0"/>
    <xf numFmtId="203" fontId="35" fillId="0" borderId="0"/>
    <xf numFmtId="204" fontId="35" fillId="0" borderId="0"/>
    <xf numFmtId="37" fontId="35" fillId="0" borderId="0"/>
    <xf numFmtId="37" fontId="35" fillId="0" borderId="0"/>
    <xf numFmtId="37" fontId="35" fillId="0" borderId="0"/>
    <xf numFmtId="169" fontId="35" fillId="0" borderId="0"/>
    <xf numFmtId="2" fontId="41" fillId="73" borderId="0"/>
    <xf numFmtId="169" fontId="14" fillId="0" borderId="0"/>
    <xf numFmtId="0" fontId="14" fillId="0" borderId="0"/>
    <xf numFmtId="0" fontId="1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9" fontId="14" fillId="0" borderId="0"/>
    <xf numFmtId="169" fontId="14" fillId="0" borderId="0"/>
    <xf numFmtId="0" fontId="5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09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5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0" fontId="52" fillId="0" borderId="0"/>
    <xf numFmtId="204" fontId="3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203" fontId="35" fillId="0" borderId="0"/>
    <xf numFmtId="0" fontId="3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9" fontId="3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204" fontId="35" fillId="0" borderId="0"/>
    <xf numFmtId="0" fontId="44" fillId="0" borderId="0"/>
    <xf numFmtId="0" fontId="44" fillId="0" borderId="0"/>
    <xf numFmtId="172" fontId="44" fillId="0" borderId="0"/>
    <xf numFmtId="2" fontId="41" fillId="73" borderId="0"/>
    <xf numFmtId="169" fontId="14" fillId="0" borderId="0"/>
    <xf numFmtId="171" fontId="14" fillId="0" borderId="0"/>
    <xf numFmtId="171" fontId="14" fillId="0" borderId="0"/>
    <xf numFmtId="169" fontId="14" fillId="0" borderId="0"/>
    <xf numFmtId="169" fontId="35" fillId="0" borderId="0"/>
    <xf numFmtId="0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212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70" fontId="35" fillId="0" borderId="0"/>
    <xf numFmtId="17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69" fontId="35" fillId="0" borderId="0"/>
    <xf numFmtId="171" fontId="35" fillId="0" borderId="0"/>
    <xf numFmtId="0" fontId="35" fillId="0" borderId="0"/>
    <xf numFmtId="169" fontId="35" fillId="0" borderId="0"/>
    <xf numFmtId="170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2" fontId="35" fillId="0" borderId="0"/>
    <xf numFmtId="169" fontId="35" fillId="0" borderId="0"/>
    <xf numFmtId="169" fontId="35" fillId="0" borderId="0"/>
    <xf numFmtId="171" fontId="35" fillId="0" borderId="0"/>
    <xf numFmtId="0" fontId="14" fillId="0" borderId="0"/>
    <xf numFmtId="169" fontId="35" fillId="0" borderId="0"/>
    <xf numFmtId="170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2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7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2" fontId="14" fillId="0" borderId="0"/>
    <xf numFmtId="0" fontId="14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70" fontId="35" fillId="0" borderId="0"/>
    <xf numFmtId="170" fontId="35" fillId="0" borderId="0"/>
    <xf numFmtId="171" fontId="14" fillId="0" borderId="0"/>
    <xf numFmtId="171" fontId="1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208" fontId="1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1" fontId="35" fillId="0" borderId="0"/>
    <xf numFmtId="169" fontId="35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65" fontId="35" fillId="0" borderId="0"/>
    <xf numFmtId="165" fontId="35" fillId="0" borderId="0"/>
    <xf numFmtId="165" fontId="35" fillId="0" borderId="0"/>
    <xf numFmtId="171" fontId="14" fillId="0" borderId="0"/>
    <xf numFmtId="171" fontId="14" fillId="0" borderId="0"/>
    <xf numFmtId="169" fontId="14" fillId="0" borderId="0"/>
    <xf numFmtId="169" fontId="14" fillId="0" borderId="0"/>
    <xf numFmtId="169" fontId="14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72" fontId="44" fillId="0" borderId="0"/>
    <xf numFmtId="172" fontId="44" fillId="0" borderId="0"/>
    <xf numFmtId="172" fontId="14" fillId="0" borderId="0"/>
    <xf numFmtId="172" fontId="44" fillId="0" borderId="0"/>
    <xf numFmtId="169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1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2" fontId="35" fillId="0" borderId="0"/>
    <xf numFmtId="169" fontId="35" fillId="0" borderId="0"/>
    <xf numFmtId="169" fontId="35" fillId="0" borderId="0"/>
    <xf numFmtId="171" fontId="14" fillId="0" borderId="0"/>
    <xf numFmtId="171" fontId="14" fillId="0" borderId="0"/>
    <xf numFmtId="169" fontId="14" fillId="0" borderId="0"/>
    <xf numFmtId="169" fontId="14" fillId="0" borderId="0"/>
    <xf numFmtId="169" fontId="14" fillId="0" borderId="0"/>
    <xf numFmtId="169" fontId="35" fillId="0" borderId="0"/>
    <xf numFmtId="170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2" fontId="35" fillId="0" borderId="0"/>
    <xf numFmtId="169" fontId="35" fillId="0" borderId="0"/>
    <xf numFmtId="169" fontId="35" fillId="0" borderId="0"/>
    <xf numFmtId="171" fontId="14" fillId="0" borderId="0"/>
    <xf numFmtId="171" fontId="14" fillId="0" borderId="0"/>
    <xf numFmtId="169" fontId="14" fillId="0" borderId="0"/>
    <xf numFmtId="169" fontId="14" fillId="0" borderId="0"/>
    <xf numFmtId="169" fontId="14" fillId="0" borderId="0"/>
    <xf numFmtId="169" fontId="35" fillId="0" borderId="0"/>
    <xf numFmtId="170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14" fillId="0" borderId="0"/>
    <xf numFmtId="169" fontId="14" fillId="0" borderId="0"/>
    <xf numFmtId="171" fontId="14" fillId="0" borderId="0"/>
    <xf numFmtId="171" fontId="1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1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204" fontId="35" fillId="0" borderId="0"/>
    <xf numFmtId="171" fontId="14" fillId="0" borderId="0"/>
    <xf numFmtId="171" fontId="14" fillId="0" borderId="0"/>
    <xf numFmtId="169" fontId="14" fillId="0" borderId="0"/>
    <xf numFmtId="169" fontId="14" fillId="0" borderId="0"/>
    <xf numFmtId="203" fontId="35" fillId="0" borderId="0"/>
    <xf numFmtId="204" fontId="35" fillId="0" borderId="0"/>
    <xf numFmtId="169" fontId="14" fillId="0" borderId="0"/>
    <xf numFmtId="0" fontId="35" fillId="0" borderId="0"/>
    <xf numFmtId="172" fontId="14" fillId="0" borderId="0"/>
    <xf numFmtId="204" fontId="35" fillId="0" borderId="0"/>
    <xf numFmtId="171" fontId="14" fillId="0" borderId="0"/>
    <xf numFmtId="171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71" fontId="14" fillId="0" borderId="0"/>
    <xf numFmtId="171" fontId="14" fillId="0" borderId="0"/>
    <xf numFmtId="169" fontId="14" fillId="0" borderId="0"/>
    <xf numFmtId="169" fontId="35" fillId="0" borderId="0"/>
    <xf numFmtId="0" fontId="5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9" fontId="14" fillId="0" borderId="0"/>
    <xf numFmtId="169" fontId="14" fillId="0" borderId="0"/>
    <xf numFmtId="204" fontId="35" fillId="0" borderId="0"/>
    <xf numFmtId="205" fontId="35" fillId="0" borderId="0"/>
    <xf numFmtId="169" fontId="14" fillId="0" borderId="0"/>
    <xf numFmtId="2" fontId="41" fillId="73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9" fontId="35" fillId="0" borderId="0"/>
    <xf numFmtId="209" fontId="35" fillId="0" borderId="0"/>
    <xf numFmtId="202" fontId="35" fillId="0" borderId="0"/>
    <xf numFmtId="2" fontId="41" fillId="73" borderId="0"/>
    <xf numFmtId="169" fontId="14" fillId="0" borderId="0"/>
    <xf numFmtId="169" fontId="14" fillId="0" borderId="0"/>
    <xf numFmtId="169" fontId="35" fillId="0" borderId="0"/>
    <xf numFmtId="2" fontId="41" fillId="73" borderId="0"/>
    <xf numFmtId="0" fontId="35" fillId="0" borderId="0"/>
    <xf numFmtId="169" fontId="35" fillId="0" borderId="0"/>
    <xf numFmtId="2" fontId="41" fillId="73" borderId="0"/>
    <xf numFmtId="169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14" fillId="0" borderId="0"/>
    <xf numFmtId="169" fontId="14" fillId="0" borderId="0"/>
    <xf numFmtId="169" fontId="14" fillId="0" borderId="0"/>
    <xf numFmtId="2" fontId="41" fillId="73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9" fontId="14" fillId="0" borderId="0"/>
    <xf numFmtId="169" fontId="1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9" fontId="14" fillId="0" borderId="0"/>
    <xf numFmtId="0" fontId="44" fillId="0" borderId="0"/>
    <xf numFmtId="0" fontId="14" fillId="0" borderId="0"/>
    <xf numFmtId="0" fontId="1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2" fontId="41" fillId="73" borderId="0"/>
    <xf numFmtId="169" fontId="14" fillId="0" borderId="0"/>
    <xf numFmtId="169" fontId="1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9" fontId="14" fillId="0" borderId="0"/>
    <xf numFmtId="0" fontId="44" fillId="0" borderId="0"/>
    <xf numFmtId="2" fontId="41" fillId="73" borderId="0"/>
    <xf numFmtId="37" fontId="35" fillId="0" borderId="0"/>
    <xf numFmtId="169" fontId="3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9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9" fontId="14" fillId="0" borderId="0"/>
    <xf numFmtId="169" fontId="1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14" fillId="0" borderId="0"/>
    <xf numFmtId="169" fontId="44" fillId="0" borderId="0"/>
    <xf numFmtId="0" fontId="14" fillId="0" borderId="0"/>
    <xf numFmtId="169" fontId="14" fillId="0" borderId="0"/>
    <xf numFmtId="171" fontId="14" fillId="0" borderId="0"/>
    <xf numFmtId="171" fontId="14" fillId="0" borderId="0"/>
    <xf numFmtId="169" fontId="14" fillId="0" borderId="0"/>
    <xf numFmtId="169" fontId="35" fillId="0" borderId="0"/>
    <xf numFmtId="0" fontId="111" fillId="0" borderId="0"/>
    <xf numFmtId="169" fontId="111" fillId="0" borderId="0"/>
    <xf numFmtId="169" fontId="35" fillId="0" borderId="0"/>
    <xf numFmtId="169" fontId="14" fillId="0" borderId="0"/>
    <xf numFmtId="169" fontId="14" fillId="0" borderId="0"/>
    <xf numFmtId="169" fontId="14" fillId="0" borderId="0"/>
    <xf numFmtId="169" fontId="35" fillId="0" borderId="0"/>
    <xf numFmtId="209" fontId="35" fillId="0" borderId="0"/>
    <xf numFmtId="213" fontId="35" fillId="0" borderId="0"/>
    <xf numFmtId="213" fontId="35" fillId="0" borderId="0"/>
    <xf numFmtId="172" fontId="35" fillId="0" borderId="0"/>
    <xf numFmtId="169" fontId="35" fillId="0" borderId="0"/>
    <xf numFmtId="169" fontId="35" fillId="0" borderId="0"/>
    <xf numFmtId="0" fontId="1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1" fontId="14" fillId="0" borderId="0"/>
    <xf numFmtId="171" fontId="14" fillId="0" borderId="0"/>
    <xf numFmtId="169" fontId="14" fillId="0" borderId="0"/>
    <xf numFmtId="169" fontId="1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35" fillId="0" borderId="0"/>
    <xf numFmtId="169" fontId="35" fillId="0" borderId="0"/>
    <xf numFmtId="169" fontId="35" fillId="0" borderId="0"/>
    <xf numFmtId="171" fontId="14" fillId="0" borderId="0"/>
    <xf numFmtId="171" fontId="14" fillId="0" borderId="0"/>
    <xf numFmtId="169" fontId="14" fillId="0" borderId="0"/>
    <xf numFmtId="169" fontId="14" fillId="0" borderId="0"/>
    <xf numFmtId="169" fontId="14" fillId="0" borderId="0"/>
    <xf numFmtId="172" fontId="35" fillId="0" borderId="0"/>
    <xf numFmtId="169" fontId="35" fillId="0" borderId="0"/>
    <xf numFmtId="170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69" fontId="14" fillId="0" borderId="0"/>
    <xf numFmtId="172" fontId="44" fillId="0" borderId="0"/>
    <xf numFmtId="172" fontId="35" fillId="0" borderId="0"/>
    <xf numFmtId="169" fontId="35" fillId="0" borderId="0"/>
    <xf numFmtId="169" fontId="35" fillId="0" borderId="0"/>
    <xf numFmtId="169" fontId="35" fillId="0" borderId="0"/>
    <xf numFmtId="170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72" fontId="35" fillId="0" borderId="0"/>
    <xf numFmtId="169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14" fillId="0" borderId="0"/>
    <xf numFmtId="169" fontId="35" fillId="0" borderId="0"/>
    <xf numFmtId="170" fontId="35" fillId="0" borderId="0"/>
    <xf numFmtId="17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2" fontId="41" fillId="73" borderId="0"/>
    <xf numFmtId="214" fontId="39" fillId="0" borderId="0"/>
    <xf numFmtId="214" fontId="39" fillId="0" borderId="0"/>
    <xf numFmtId="171" fontId="14" fillId="0" borderId="0"/>
    <xf numFmtId="171" fontId="14" fillId="0" borderId="0"/>
    <xf numFmtId="169" fontId="14" fillId="0" borderId="0"/>
    <xf numFmtId="169" fontId="14" fillId="0" borderId="0"/>
    <xf numFmtId="169" fontId="14" fillId="0" borderId="0"/>
    <xf numFmtId="214" fontId="39" fillId="0" borderId="0"/>
    <xf numFmtId="214" fontId="39" fillId="0" borderId="0"/>
    <xf numFmtId="214" fontId="39" fillId="0" borderId="0"/>
    <xf numFmtId="214" fontId="39" fillId="0" borderId="0"/>
    <xf numFmtId="214" fontId="39" fillId="0" borderId="0"/>
    <xf numFmtId="214" fontId="39" fillId="0" borderId="0"/>
    <xf numFmtId="214" fontId="39" fillId="0" borderId="0"/>
    <xf numFmtId="214" fontId="39" fillId="0" borderId="0"/>
    <xf numFmtId="214" fontId="3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214" fontId="39" fillId="0" borderId="0"/>
    <xf numFmtId="214" fontId="39" fillId="0" borderId="0"/>
    <xf numFmtId="214" fontId="39" fillId="0" borderId="0"/>
    <xf numFmtId="171" fontId="14" fillId="0" borderId="0"/>
    <xf numFmtId="171" fontId="14" fillId="0" borderId="0"/>
    <xf numFmtId="169" fontId="14" fillId="0" borderId="0"/>
    <xf numFmtId="169" fontId="14" fillId="0" borderId="0"/>
    <xf numFmtId="169" fontId="14" fillId="0" borderId="0"/>
    <xf numFmtId="214" fontId="39" fillId="0" borderId="0"/>
    <xf numFmtId="214" fontId="39" fillId="0" borderId="0"/>
    <xf numFmtId="214" fontId="39" fillId="0" borderId="0"/>
    <xf numFmtId="214" fontId="39" fillId="0" borderId="0"/>
    <xf numFmtId="214" fontId="39" fillId="0" borderId="0"/>
    <xf numFmtId="214" fontId="39" fillId="0" borderId="0"/>
    <xf numFmtId="214" fontId="39" fillId="0" borderId="0"/>
    <xf numFmtId="214" fontId="39" fillId="0" borderId="0"/>
    <xf numFmtId="214" fontId="3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2" fontId="111" fillId="0" borderId="0"/>
    <xf numFmtId="169" fontId="111" fillId="0" borderId="0"/>
    <xf numFmtId="169" fontId="111" fillId="0" borderId="0"/>
    <xf numFmtId="171" fontId="14" fillId="0" borderId="0"/>
    <xf numFmtId="171" fontId="14" fillId="0" borderId="0"/>
    <xf numFmtId="169" fontId="14" fillId="0" borderId="0"/>
    <xf numFmtId="169" fontId="14" fillId="0" borderId="0"/>
    <xf numFmtId="169" fontId="14" fillId="0" borderId="0"/>
    <xf numFmtId="169" fontId="111" fillId="0" borderId="0"/>
    <xf numFmtId="170" fontId="111" fillId="0" borderId="0"/>
    <xf numFmtId="169" fontId="111" fillId="0" borderId="0"/>
    <xf numFmtId="169" fontId="111" fillId="0" borderId="0"/>
    <xf numFmtId="169" fontId="111" fillId="0" borderId="0"/>
    <xf numFmtId="169" fontId="111" fillId="0" borderId="0"/>
    <xf numFmtId="169" fontId="111" fillId="0" borderId="0"/>
    <xf numFmtId="169" fontId="111" fillId="0" borderId="0"/>
    <xf numFmtId="169" fontId="11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37" fontId="35" fillId="0" borderId="0"/>
    <xf numFmtId="169" fontId="14" fillId="0" borderId="0"/>
    <xf numFmtId="169" fontId="14" fillId="0" borderId="0"/>
    <xf numFmtId="169" fontId="14" fillId="0" borderId="0"/>
    <xf numFmtId="171" fontId="14" fillId="0" borderId="0"/>
    <xf numFmtId="171" fontId="14" fillId="0" borderId="0"/>
    <xf numFmtId="169" fontId="14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0" fontId="112" fillId="0" borderId="0"/>
    <xf numFmtId="169" fontId="14" fillId="0" borderId="0"/>
    <xf numFmtId="171" fontId="14" fillId="0" borderId="0"/>
    <xf numFmtId="171" fontId="14" fillId="0" borderId="0"/>
    <xf numFmtId="169" fontId="14" fillId="0" borderId="0"/>
    <xf numFmtId="169" fontId="14" fillId="0" borderId="0"/>
    <xf numFmtId="171" fontId="14" fillId="0" borderId="0"/>
    <xf numFmtId="171" fontId="14" fillId="0" borderId="0"/>
    <xf numFmtId="169" fontId="14" fillId="0" borderId="0"/>
    <xf numFmtId="169" fontId="14" fillId="0" borderId="0"/>
    <xf numFmtId="171" fontId="14" fillId="0" borderId="0"/>
    <xf numFmtId="171" fontId="14" fillId="0" borderId="0"/>
    <xf numFmtId="169" fontId="14" fillId="0" borderId="0"/>
    <xf numFmtId="169" fontId="14" fillId="0" borderId="0"/>
    <xf numFmtId="0" fontId="14" fillId="0" borderId="0"/>
    <xf numFmtId="169" fontId="14" fillId="0" borderId="0"/>
    <xf numFmtId="169" fontId="1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9" fontId="14" fillId="0" borderId="0"/>
    <xf numFmtId="0" fontId="4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5" fillId="0" borderId="0"/>
    <xf numFmtId="42" fontId="1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42" fontId="14" fillId="0" borderId="0"/>
    <xf numFmtId="0" fontId="44" fillId="0" borderId="0"/>
    <xf numFmtId="0" fontId="35" fillId="0" borderId="0"/>
    <xf numFmtId="42" fontId="3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4" fillId="0" borderId="0"/>
    <xf numFmtId="0" fontId="44" fillId="0" borderId="0"/>
    <xf numFmtId="0" fontId="14" fillId="0" borderId="0"/>
    <xf numFmtId="0" fontId="44" fillId="0" borderId="0"/>
    <xf numFmtId="0" fontId="14" fillId="0" borderId="0"/>
    <xf numFmtId="0" fontId="1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1" fontId="3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1" fontId="3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72" fontId="44" fillId="0" borderId="0"/>
    <xf numFmtId="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72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9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9" fontId="35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35" fillId="0" borderId="0"/>
    <xf numFmtId="172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72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72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72" fontId="43" fillId="0" borderId="0"/>
    <xf numFmtId="169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9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70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72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72" fontId="44" fillId="0" borderId="0"/>
    <xf numFmtId="172" fontId="44" fillId="0" borderId="0"/>
    <xf numFmtId="172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4" fillId="0" borderId="0"/>
    <xf numFmtId="169" fontId="43" fillId="0" borderId="0"/>
    <xf numFmtId="0" fontId="14" fillId="0" borderId="0"/>
    <xf numFmtId="0" fontId="3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15" fontId="4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14" fillId="0" borderId="0"/>
    <xf numFmtId="0" fontId="14" fillId="0" borderId="0"/>
    <xf numFmtId="0" fontId="14" fillId="0" borderId="0"/>
    <xf numFmtId="167" fontId="14" fillId="0" borderId="0"/>
    <xf numFmtId="167" fontId="14" fillId="0" borderId="0"/>
    <xf numFmtId="0" fontId="35" fillId="0" borderId="0"/>
    <xf numFmtId="167" fontId="14" fillId="0" borderId="0"/>
    <xf numFmtId="167" fontId="14" fillId="0" borderId="0"/>
    <xf numFmtId="169" fontId="14" fillId="0" borderId="0"/>
    <xf numFmtId="167" fontId="14" fillId="0" borderId="0"/>
    <xf numFmtId="167" fontId="14" fillId="0" borderId="0"/>
    <xf numFmtId="169" fontId="14" fillId="0" borderId="0"/>
    <xf numFmtId="167" fontId="14" fillId="0" borderId="0"/>
    <xf numFmtId="167" fontId="14" fillId="0" borderId="0"/>
    <xf numFmtId="169" fontId="14" fillId="0" borderId="0"/>
    <xf numFmtId="167" fontId="14" fillId="0" borderId="0"/>
    <xf numFmtId="0" fontId="14" fillId="0" borderId="0"/>
    <xf numFmtId="39" fontId="39" fillId="0" borderId="0"/>
    <xf numFmtId="39" fontId="39" fillId="0" borderId="0"/>
    <xf numFmtId="39" fontId="39" fillId="0" borderId="0"/>
    <xf numFmtId="39" fontId="39" fillId="0" borderId="0"/>
    <xf numFmtId="171" fontId="14" fillId="0" borderId="0"/>
    <xf numFmtId="171" fontId="14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172" fontId="35" fillId="0" borderId="0"/>
    <xf numFmtId="169" fontId="35" fillId="0" borderId="0"/>
    <xf numFmtId="169" fontId="35" fillId="0" borderId="0"/>
    <xf numFmtId="170" fontId="35" fillId="0" borderId="0"/>
    <xf numFmtId="17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2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69" fontId="35" fillId="0" borderId="0"/>
    <xf numFmtId="169" fontId="35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172" fontId="35" fillId="0" borderId="0"/>
    <xf numFmtId="169" fontId="35" fillId="0" borderId="0"/>
    <xf numFmtId="169" fontId="35" fillId="0" borderId="0"/>
    <xf numFmtId="169" fontId="14" fillId="0" borderId="0"/>
    <xf numFmtId="169" fontId="14" fillId="0" borderId="0"/>
    <xf numFmtId="169" fontId="14" fillId="0" borderId="0"/>
    <xf numFmtId="169" fontId="35" fillId="0" borderId="0"/>
    <xf numFmtId="170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172" fontId="35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39" fontId="39" fillId="0" borderId="0"/>
    <xf numFmtId="39" fontId="39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39" fontId="39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9" fontId="14" fillId="0" borderId="0"/>
    <xf numFmtId="169" fontId="14" fillId="0" borderId="0"/>
    <xf numFmtId="39" fontId="39" fillId="0" borderId="0"/>
    <xf numFmtId="39" fontId="39" fillId="0" borderId="0"/>
    <xf numFmtId="39" fontId="39" fillId="0" borderId="0"/>
    <xf numFmtId="167" fontId="14" fillId="0" borderId="0"/>
    <xf numFmtId="0" fontId="35" fillId="0" borderId="0"/>
    <xf numFmtId="167" fontId="14" fillId="0" borderId="0"/>
    <xf numFmtId="169" fontId="35" fillId="0" borderId="0"/>
    <xf numFmtId="0" fontId="14" fillId="0" borderId="0"/>
    <xf numFmtId="167" fontId="14" fillId="0" borderId="0"/>
    <xf numFmtId="167" fontId="14" fillId="0" borderId="0"/>
    <xf numFmtId="42" fontId="35" fillId="0" borderId="0"/>
    <xf numFmtId="167" fontId="14" fillId="0" borderId="0"/>
    <xf numFmtId="167" fontId="14" fillId="0" borderId="0"/>
    <xf numFmtId="0" fontId="35" fillId="0" borderId="0"/>
    <xf numFmtId="167" fontId="14" fillId="0" borderId="0"/>
    <xf numFmtId="0" fontId="35" fillId="0" borderId="0"/>
    <xf numFmtId="0" fontId="35" fillId="0" borderId="0"/>
    <xf numFmtId="167" fontId="14" fillId="0" borderId="0"/>
    <xf numFmtId="167" fontId="14" fillId="0" borderId="0"/>
    <xf numFmtId="167" fontId="14" fillId="0" borderId="0"/>
    <xf numFmtId="167" fontId="14" fillId="0" borderId="0"/>
    <xf numFmtId="167" fontId="14" fillId="0" borderId="0"/>
    <xf numFmtId="167" fontId="14" fillId="0" borderId="0"/>
    <xf numFmtId="0" fontId="35" fillId="0" borderId="0"/>
    <xf numFmtId="0" fontId="35" fillId="0" borderId="0"/>
    <xf numFmtId="167" fontId="14" fillId="0" borderId="0"/>
    <xf numFmtId="169" fontId="35" fillId="0" borderId="0"/>
    <xf numFmtId="0" fontId="14" fillId="0" borderId="0"/>
    <xf numFmtId="0" fontId="14" fillId="0" borderId="0"/>
    <xf numFmtId="2" fontId="41" fillId="73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70" fontId="35" fillId="0" borderId="0"/>
    <xf numFmtId="170" fontId="35" fillId="0" borderId="0"/>
    <xf numFmtId="171" fontId="35" fillId="0" borderId="0"/>
    <xf numFmtId="0" fontId="35" fillId="0" borderId="0"/>
    <xf numFmtId="0" fontId="35" fillId="0" borderId="0"/>
    <xf numFmtId="172" fontId="35" fillId="0" borderId="0"/>
    <xf numFmtId="169" fontId="35" fillId="0" borderId="0"/>
    <xf numFmtId="169" fontId="35" fillId="0" borderId="0"/>
    <xf numFmtId="170" fontId="35" fillId="0" borderId="0"/>
    <xf numFmtId="17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2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216" fontId="39" fillId="0" borderId="0"/>
    <xf numFmtId="216" fontId="39" fillId="0" borderId="0"/>
    <xf numFmtId="216" fontId="39" fillId="0" borderId="0"/>
    <xf numFmtId="216" fontId="39" fillId="0" borderId="0"/>
    <xf numFmtId="216" fontId="39" fillId="0" borderId="0"/>
    <xf numFmtId="216" fontId="39" fillId="0" borderId="0"/>
    <xf numFmtId="216" fontId="39" fillId="0" borderId="0"/>
    <xf numFmtId="216" fontId="39" fillId="0" borderId="0"/>
    <xf numFmtId="216" fontId="39" fillId="0" borderId="0"/>
    <xf numFmtId="216" fontId="39" fillId="0" borderId="0"/>
    <xf numFmtId="216" fontId="39" fillId="0" borderId="0"/>
    <xf numFmtId="216" fontId="3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216" fontId="3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2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72" fontId="35" fillId="0" borderId="0"/>
    <xf numFmtId="172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44" fillId="0" borderId="0"/>
    <xf numFmtId="0" fontId="44" fillId="0" borderId="0"/>
    <xf numFmtId="37" fontId="39" fillId="0" borderId="0"/>
    <xf numFmtId="0" fontId="44" fillId="0" borderId="0"/>
    <xf numFmtId="0" fontId="14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70" fontId="35" fillId="0" borderId="0"/>
    <xf numFmtId="170" fontId="35" fillId="0" borderId="0"/>
    <xf numFmtId="171" fontId="14" fillId="0" borderId="0"/>
    <xf numFmtId="171" fontId="14" fillId="0" borderId="0"/>
    <xf numFmtId="0" fontId="35" fillId="0" borderId="0"/>
    <xf numFmtId="0" fontId="35" fillId="0" borderId="0"/>
    <xf numFmtId="172" fontId="35" fillId="0" borderId="0"/>
    <xf numFmtId="169" fontId="35" fillId="0" borderId="0"/>
    <xf numFmtId="169" fontId="35" fillId="0" borderId="0"/>
    <xf numFmtId="170" fontId="35" fillId="0" borderId="0"/>
    <xf numFmtId="17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2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8" fontId="3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2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14" fillId="0" borderId="0"/>
    <xf numFmtId="169" fontId="14" fillId="0" borderId="0"/>
    <xf numFmtId="169" fontId="14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72" fontId="35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170" fontId="35" fillId="0" borderId="0"/>
    <xf numFmtId="170" fontId="35" fillId="0" borderId="0"/>
    <xf numFmtId="171" fontId="14" fillId="0" borderId="0"/>
    <xf numFmtId="171" fontId="14" fillId="0" borderId="0"/>
    <xf numFmtId="0" fontId="35" fillId="0" borderId="0"/>
    <xf numFmtId="0" fontId="35" fillId="0" borderId="0"/>
    <xf numFmtId="0" fontId="35" fillId="0" borderId="0"/>
    <xf numFmtId="172" fontId="114" fillId="0" borderId="0" applyNumberFormat="0" applyFont="0" applyFill="0" applyAlignment="0" applyProtection="0"/>
    <xf numFmtId="169" fontId="114" fillId="0" borderId="0" applyNumberFormat="0" applyFont="0" applyFill="0" applyAlignment="0" applyProtection="0"/>
    <xf numFmtId="169" fontId="114" fillId="0" borderId="0" applyNumberFormat="0" applyFont="0" applyFill="0" applyAlignment="0" applyProtection="0"/>
    <xf numFmtId="171" fontId="35" fillId="0" borderId="0"/>
    <xf numFmtId="169" fontId="35" fillId="0" borderId="0"/>
    <xf numFmtId="169" fontId="114" fillId="0" borderId="0" applyNumberFormat="0" applyFont="0" applyFill="0" applyAlignment="0" applyProtection="0"/>
    <xf numFmtId="170" fontId="114" fillId="0" borderId="0" applyNumberFormat="0" applyFont="0" applyFill="0" applyAlignment="0" applyProtection="0"/>
    <xf numFmtId="169" fontId="114" fillId="0" borderId="0" applyNumberFormat="0" applyFont="0" applyFill="0" applyAlignment="0" applyProtection="0"/>
    <xf numFmtId="169" fontId="114" fillId="0" borderId="0" applyNumberFormat="0" applyFont="0" applyFill="0" applyAlignment="0" applyProtection="0"/>
    <xf numFmtId="169" fontId="114" fillId="0" borderId="0" applyNumberFormat="0" applyFont="0" applyFill="0" applyAlignment="0" applyProtection="0"/>
    <xf numFmtId="169" fontId="114" fillId="0" borderId="0" applyNumberFormat="0" applyFont="0" applyFill="0" applyAlignment="0" applyProtection="0"/>
    <xf numFmtId="169" fontId="114" fillId="0" borderId="0" applyNumberFormat="0" applyFont="0" applyFill="0" applyAlignment="0" applyProtection="0"/>
    <xf numFmtId="169" fontId="114" fillId="0" borderId="0" applyNumberFormat="0" applyFont="0" applyFill="0" applyAlignment="0" applyProtection="0"/>
    <xf numFmtId="169" fontId="114" fillId="0" borderId="0" applyNumberFormat="0" applyFont="0" applyFill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2" fontId="114" fillId="0" borderId="0" applyNumberFormat="0" applyFont="0" applyFill="0" applyAlignment="0" applyProtection="0"/>
    <xf numFmtId="169" fontId="114" fillId="0" borderId="0" applyNumberFormat="0" applyFont="0" applyFill="0" applyAlignment="0" applyProtection="0"/>
    <xf numFmtId="169" fontId="114" fillId="0" borderId="0" applyNumberFormat="0" applyFont="0" applyFill="0" applyAlignment="0" applyProtection="0"/>
    <xf numFmtId="169" fontId="114" fillId="0" borderId="0" applyNumberFormat="0" applyFont="0" applyFill="0" applyAlignment="0" applyProtection="0"/>
    <xf numFmtId="170" fontId="114" fillId="0" borderId="0" applyNumberFormat="0" applyFont="0" applyFill="0" applyAlignment="0" applyProtection="0"/>
    <xf numFmtId="169" fontId="114" fillId="0" borderId="0" applyNumberFormat="0" applyFont="0" applyFill="0" applyAlignment="0" applyProtection="0"/>
    <xf numFmtId="169" fontId="114" fillId="0" borderId="0" applyNumberFormat="0" applyFont="0" applyFill="0" applyAlignment="0" applyProtection="0"/>
    <xf numFmtId="169" fontId="114" fillId="0" borderId="0" applyNumberFormat="0" applyFont="0" applyFill="0" applyAlignment="0" applyProtection="0"/>
    <xf numFmtId="169" fontId="114" fillId="0" borderId="0" applyNumberFormat="0" applyFont="0" applyFill="0" applyAlignment="0" applyProtection="0"/>
    <xf numFmtId="169" fontId="114" fillId="0" borderId="0" applyNumberFormat="0" applyFont="0" applyFill="0" applyAlignment="0" applyProtection="0"/>
    <xf numFmtId="169" fontId="114" fillId="0" borderId="0" applyNumberFormat="0" applyFont="0" applyFill="0" applyAlignment="0" applyProtection="0"/>
    <xf numFmtId="169" fontId="114" fillId="0" borderId="0" applyNumberFormat="0" applyFont="0" applyFill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2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14" fillId="0" borderId="0"/>
    <xf numFmtId="169" fontId="14" fillId="0" borderId="0"/>
    <xf numFmtId="169" fontId="14" fillId="0" borderId="0"/>
    <xf numFmtId="169" fontId="35" fillId="0" borderId="0"/>
    <xf numFmtId="169" fontId="35" fillId="0" borderId="0"/>
    <xf numFmtId="169" fontId="3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94" fontId="73" fillId="0" borderId="0" applyNumberFormat="0" applyFill="0" applyBorder="0" applyAlignment="0" applyProtection="0"/>
    <xf numFmtId="217" fontId="35" fillId="0" borderId="0" applyFont="0" applyFill="0" applyBorder="0" applyAlignment="0" applyProtection="0"/>
    <xf numFmtId="172" fontId="35" fillId="0" borderId="0"/>
    <xf numFmtId="0" fontId="56" fillId="0" borderId="0"/>
    <xf numFmtId="0" fontId="14" fillId="9" borderId="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14" fillId="9" borderId="9" applyNumberFormat="0" applyFont="0" applyAlignment="0" applyProtection="0"/>
    <xf numFmtId="169" fontId="14" fillId="9" borderId="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69" fontId="14" fillId="9" borderId="9" applyNumberFormat="0" applyFont="0" applyAlignment="0" applyProtection="0"/>
    <xf numFmtId="170" fontId="43" fillId="74" borderId="29" applyNumberFormat="0" applyFont="0" applyAlignment="0" applyProtection="0"/>
    <xf numFmtId="0" fontId="14" fillId="9" borderId="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14" fillId="9" borderId="9" applyNumberFormat="0" applyFont="0" applyAlignment="0" applyProtection="0"/>
    <xf numFmtId="169" fontId="14" fillId="9" borderId="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69" fontId="14" fillId="9" borderId="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14" fillId="9" borderId="9" applyNumberFormat="0" applyFont="0" applyAlignment="0" applyProtection="0"/>
    <xf numFmtId="169" fontId="14" fillId="9" borderId="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69" fontId="14" fillId="9" borderId="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1" fontId="14" fillId="9" borderId="9" applyNumberFormat="0" applyFont="0" applyAlignment="0" applyProtection="0"/>
    <xf numFmtId="171" fontId="1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14" fillId="9" borderId="9" applyNumberFormat="0" applyFont="0" applyAlignment="0" applyProtection="0"/>
    <xf numFmtId="0" fontId="14" fillId="9" borderId="9" applyNumberFormat="0" applyFont="0" applyAlignment="0" applyProtection="0"/>
    <xf numFmtId="169" fontId="63" fillId="9" borderId="9" applyNumberFormat="0" applyFont="0" applyAlignment="0" applyProtection="0"/>
    <xf numFmtId="169" fontId="63" fillId="9" borderId="9" applyNumberFormat="0" applyFont="0" applyAlignment="0" applyProtection="0"/>
    <xf numFmtId="171" fontId="14" fillId="9" borderId="9" applyNumberFormat="0" applyFont="0" applyAlignment="0" applyProtection="0"/>
    <xf numFmtId="171" fontId="14" fillId="9" borderId="9" applyNumberFormat="0" applyFont="0" applyAlignment="0" applyProtection="0"/>
    <xf numFmtId="169" fontId="14" fillId="9" borderId="9" applyNumberFormat="0" applyFont="0" applyAlignment="0" applyProtection="0"/>
    <xf numFmtId="169" fontId="14" fillId="9" borderId="9" applyNumberFormat="0" applyFont="0" applyAlignment="0" applyProtection="0"/>
    <xf numFmtId="169" fontId="1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14" fillId="9" borderId="9" applyNumberFormat="0" applyFont="0" applyAlignment="0" applyProtection="0"/>
    <xf numFmtId="0" fontId="14" fillId="9" borderId="9" applyNumberFormat="0" applyFont="0" applyAlignment="0" applyProtection="0"/>
    <xf numFmtId="0" fontId="14" fillId="9" borderId="9" applyNumberFormat="0" applyFont="0" applyAlignment="0" applyProtection="0"/>
    <xf numFmtId="0" fontId="14" fillId="9" borderId="9" applyNumberFormat="0" applyFont="0" applyAlignment="0" applyProtection="0"/>
    <xf numFmtId="0" fontId="14" fillId="9" borderId="9" applyNumberFormat="0" applyFont="0" applyAlignment="0" applyProtection="0"/>
    <xf numFmtId="0" fontId="14" fillId="9" borderId="9" applyNumberFormat="0" applyFont="0" applyAlignment="0" applyProtection="0"/>
    <xf numFmtId="0" fontId="1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14" fillId="9" borderId="9" applyNumberFormat="0" applyFont="0" applyAlignment="0" applyProtection="0"/>
    <xf numFmtId="171" fontId="14" fillId="9" borderId="9" applyNumberFormat="0" applyFont="0" applyAlignment="0" applyProtection="0"/>
    <xf numFmtId="171" fontId="14" fillId="9" borderId="9" applyNumberFormat="0" applyFont="0" applyAlignment="0" applyProtection="0"/>
    <xf numFmtId="169" fontId="14" fillId="9" borderId="9" applyNumberFormat="0" applyFont="0" applyAlignment="0" applyProtection="0"/>
    <xf numFmtId="169" fontId="14" fillId="9" borderId="9" applyNumberFormat="0" applyFont="0" applyAlignment="0" applyProtection="0"/>
    <xf numFmtId="169" fontId="1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14" fillId="9" borderId="9" applyNumberFormat="0" applyFont="0" applyAlignment="0" applyProtection="0"/>
    <xf numFmtId="169" fontId="63" fillId="9" borderId="9" applyNumberFormat="0" applyFont="0" applyAlignment="0" applyProtection="0"/>
    <xf numFmtId="171" fontId="14" fillId="9" borderId="9" applyNumberFormat="0" applyFont="0" applyAlignment="0" applyProtection="0"/>
    <xf numFmtId="171" fontId="14" fillId="9" borderId="9" applyNumberFormat="0" applyFont="0" applyAlignment="0" applyProtection="0"/>
    <xf numFmtId="169" fontId="1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14" fillId="9" borderId="9" applyNumberFormat="0" applyFont="0" applyAlignment="0" applyProtection="0"/>
    <xf numFmtId="169" fontId="63" fillId="9" borderId="9" applyNumberFormat="0" applyFont="0" applyAlignment="0" applyProtection="0"/>
    <xf numFmtId="171" fontId="14" fillId="9" borderId="9" applyNumberFormat="0" applyFont="0" applyAlignment="0" applyProtection="0"/>
    <xf numFmtId="171" fontId="14" fillId="9" borderId="9" applyNumberFormat="0" applyFont="0" applyAlignment="0" applyProtection="0"/>
    <xf numFmtId="169" fontId="14" fillId="9" borderId="9" applyNumberFormat="0" applyFont="0" applyAlignment="0" applyProtection="0"/>
    <xf numFmtId="169" fontId="14" fillId="9" borderId="9" applyNumberFormat="0" applyFont="0" applyAlignment="0" applyProtection="0"/>
    <xf numFmtId="169" fontId="1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44" fillId="9" borderId="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14" fillId="9" borderId="9" applyNumberFormat="0" applyFont="0" applyAlignment="0" applyProtection="0"/>
    <xf numFmtId="169" fontId="63" fillId="9" borderId="9" applyNumberFormat="0" applyFont="0" applyAlignment="0" applyProtection="0"/>
    <xf numFmtId="171" fontId="14" fillId="9" borderId="9" applyNumberFormat="0" applyFont="0" applyAlignment="0" applyProtection="0"/>
    <xf numFmtId="171" fontId="14" fillId="9" borderId="9" applyNumberFormat="0" applyFont="0" applyAlignment="0" applyProtection="0"/>
    <xf numFmtId="169" fontId="14" fillId="9" borderId="9" applyNumberFormat="0" applyFont="0" applyAlignment="0" applyProtection="0"/>
    <xf numFmtId="169" fontId="14" fillId="9" borderId="9" applyNumberFormat="0" applyFont="0" applyAlignment="0" applyProtection="0"/>
    <xf numFmtId="169" fontId="14" fillId="9" borderId="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0" fontId="35" fillId="74" borderId="29" applyNumberFormat="0" applyFont="0" applyAlignment="0" applyProtection="0"/>
    <xf numFmtId="172" fontId="43" fillId="74" borderId="29" applyNumberFormat="0" applyFont="0" applyAlignment="0" applyProtection="0"/>
    <xf numFmtId="172" fontId="43" fillId="74" borderId="29" applyNumberFormat="0" applyFont="0" applyAlignment="0" applyProtection="0"/>
    <xf numFmtId="172" fontId="43" fillId="74" borderId="29" applyNumberFormat="0" applyFont="0" applyAlignment="0" applyProtection="0"/>
    <xf numFmtId="172" fontId="43" fillId="74" borderId="29" applyNumberFormat="0" applyFont="0" applyAlignment="0" applyProtection="0"/>
    <xf numFmtId="172" fontId="43" fillId="74" borderId="29" applyNumberFormat="0" applyFont="0" applyAlignment="0" applyProtection="0"/>
    <xf numFmtId="172" fontId="43" fillId="74" borderId="29" applyNumberFormat="0" applyFont="0" applyAlignment="0" applyProtection="0"/>
    <xf numFmtId="172" fontId="43" fillId="74" borderId="29" applyNumberFormat="0" applyFont="0" applyAlignment="0" applyProtection="0"/>
    <xf numFmtId="172" fontId="43" fillId="74" borderId="29" applyNumberFormat="0" applyFont="0" applyAlignment="0" applyProtection="0"/>
    <xf numFmtId="172" fontId="43" fillId="74" borderId="29" applyNumberFormat="0" applyFont="0" applyAlignment="0" applyProtection="0"/>
    <xf numFmtId="172" fontId="43" fillId="74" borderId="29" applyNumberFormat="0" applyFont="0" applyAlignment="0" applyProtection="0"/>
    <xf numFmtId="172" fontId="43" fillId="74" borderId="29" applyNumberFormat="0" applyFont="0" applyAlignment="0" applyProtection="0"/>
    <xf numFmtId="172" fontId="43" fillId="74" borderId="29" applyNumberFormat="0" applyFont="0" applyAlignment="0" applyProtection="0"/>
    <xf numFmtId="172" fontId="43" fillId="74" borderId="29" applyNumberFormat="0" applyFont="0" applyAlignment="0" applyProtection="0"/>
    <xf numFmtId="172" fontId="43" fillId="74" borderId="29" applyNumberFormat="0" applyFont="0" applyAlignment="0" applyProtection="0"/>
    <xf numFmtId="0" fontId="44" fillId="9" borderId="9" applyNumberFormat="0" applyFont="0" applyAlignment="0" applyProtection="0"/>
    <xf numFmtId="0" fontId="14" fillId="9" borderId="9" applyNumberFormat="0" applyFont="0" applyAlignment="0" applyProtection="0"/>
    <xf numFmtId="170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0" fontId="14" fillId="9" borderId="9" applyNumberFormat="0" applyFont="0" applyAlignment="0" applyProtection="0"/>
    <xf numFmtId="0" fontId="14" fillId="9" borderId="9" applyNumberFormat="0" applyFont="0" applyAlignment="0" applyProtection="0"/>
    <xf numFmtId="169" fontId="14" fillId="9" borderId="9" applyNumberFormat="0" applyFont="0" applyAlignment="0" applyProtection="0"/>
    <xf numFmtId="169" fontId="14" fillId="9" borderId="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69" fontId="14" fillId="9" borderId="9" applyNumberFormat="0" applyFont="0" applyAlignment="0" applyProtection="0"/>
    <xf numFmtId="172" fontId="43" fillId="74" borderId="29" applyNumberFormat="0" applyFont="0" applyAlignment="0" applyProtection="0"/>
    <xf numFmtId="0" fontId="14" fillId="9" borderId="9" applyNumberFormat="0" applyFont="0" applyAlignment="0" applyProtection="0"/>
    <xf numFmtId="170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0" fontId="14" fillId="9" borderId="9" applyNumberFormat="0" applyFont="0" applyAlignment="0" applyProtection="0"/>
    <xf numFmtId="0" fontId="14" fillId="9" borderId="9" applyNumberFormat="0" applyFont="0" applyAlignment="0" applyProtection="0"/>
    <xf numFmtId="169" fontId="14" fillId="9" borderId="9" applyNumberFormat="0" applyFont="0" applyAlignment="0" applyProtection="0"/>
    <xf numFmtId="169" fontId="14" fillId="9" borderId="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69" fontId="14" fillId="9" borderId="9" applyNumberFormat="0" applyFont="0" applyAlignment="0" applyProtection="0"/>
    <xf numFmtId="0" fontId="14" fillId="9" borderId="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43" fillId="74" borderId="29" applyNumberFormat="0" applyFont="0" applyAlignment="0" applyProtection="0"/>
    <xf numFmtId="169" fontId="14" fillId="9" borderId="9" applyNumberFormat="0" applyFont="0" applyAlignment="0" applyProtection="0"/>
    <xf numFmtId="169" fontId="14" fillId="9" borderId="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70" fontId="43" fillId="74" borderId="29" applyNumberFormat="0" applyFont="0" applyAlignment="0" applyProtection="0"/>
    <xf numFmtId="169" fontId="14" fillId="9" borderId="9" applyNumberFormat="0" applyFont="0" applyAlignment="0" applyProtection="0"/>
    <xf numFmtId="170" fontId="43" fillId="74" borderId="29" applyNumberFormat="0" applyFont="0" applyAlignment="0" applyProtection="0"/>
    <xf numFmtId="38" fontId="115" fillId="0" borderId="0"/>
    <xf numFmtId="218" fontId="35" fillId="0" borderId="0" applyFont="0" applyFill="0" applyBorder="0" applyAlignment="0" applyProtection="0"/>
    <xf numFmtId="196" fontId="35" fillId="0" borderId="0" applyFont="0" applyFill="0" applyBorder="0" applyAlignment="0" applyProtection="0"/>
    <xf numFmtId="219" fontId="35" fillId="0" borderId="0" applyFont="0" applyFill="0" applyBorder="0" applyAlignment="0" applyProtection="0"/>
    <xf numFmtId="220" fontId="35" fillId="0" borderId="0" applyFont="0" applyFill="0" applyBorder="0" applyAlignment="0" applyProtection="0"/>
    <xf numFmtId="0" fontId="23" fillId="7" borderId="6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0" fontId="23" fillId="7" borderId="6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1" fontId="23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23" fillId="7" borderId="6" applyNumberFormat="0" applyAlignment="0" applyProtection="0"/>
    <xf numFmtId="0" fontId="23" fillId="7" borderId="6" applyNumberFormat="0" applyAlignment="0" applyProtection="0"/>
    <xf numFmtId="169" fontId="23" fillId="7" borderId="6" applyNumberFormat="0" applyAlignment="0" applyProtection="0"/>
    <xf numFmtId="0" fontId="23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23" fillId="7" borderId="6" applyNumberFormat="0" applyAlignment="0" applyProtection="0"/>
    <xf numFmtId="0" fontId="23" fillId="7" borderId="6" applyNumberFormat="0" applyAlignment="0" applyProtection="0"/>
    <xf numFmtId="0" fontId="23" fillId="7" borderId="6" applyNumberFormat="0" applyAlignment="0" applyProtection="0"/>
    <xf numFmtId="0" fontId="23" fillId="7" borderId="6" applyNumberFormat="0" applyAlignment="0" applyProtection="0"/>
    <xf numFmtId="0" fontId="23" fillId="7" borderId="6" applyNumberFormat="0" applyAlignment="0" applyProtection="0"/>
    <xf numFmtId="0" fontId="23" fillId="7" borderId="6" applyNumberFormat="0" applyAlignment="0" applyProtection="0"/>
    <xf numFmtId="0" fontId="23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23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23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23" fillId="7" borderId="6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0" fontId="117" fillId="7" borderId="6" applyNumberFormat="0" applyAlignment="0" applyProtection="0"/>
    <xf numFmtId="172" fontId="116" fillId="64" borderId="30" applyNumberFormat="0" applyAlignment="0" applyProtection="0"/>
    <xf numFmtId="172" fontId="116" fillId="64" borderId="30" applyNumberFormat="0" applyAlignment="0" applyProtection="0"/>
    <xf numFmtId="172" fontId="116" fillId="64" borderId="30" applyNumberFormat="0" applyAlignment="0" applyProtection="0"/>
    <xf numFmtId="172" fontId="116" fillId="64" borderId="30" applyNumberFormat="0" applyAlignment="0" applyProtection="0"/>
    <xf numFmtId="172" fontId="116" fillId="64" borderId="30" applyNumberFormat="0" applyAlignment="0" applyProtection="0"/>
    <xf numFmtId="172" fontId="116" fillId="64" borderId="30" applyNumberFormat="0" applyAlignment="0" applyProtection="0"/>
    <xf numFmtId="172" fontId="116" fillId="64" borderId="30" applyNumberFormat="0" applyAlignment="0" applyProtection="0"/>
    <xf numFmtId="172" fontId="116" fillId="64" borderId="30" applyNumberFormat="0" applyAlignment="0" applyProtection="0"/>
    <xf numFmtId="0" fontId="23" fillId="7" borderId="6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2" fontId="116" fillId="64" borderId="30" applyNumberFormat="0" applyAlignment="0" applyProtection="0"/>
    <xf numFmtId="172" fontId="116" fillId="64" borderId="30" applyNumberFormat="0" applyAlignment="0" applyProtection="0"/>
    <xf numFmtId="172" fontId="116" fillId="64" borderId="30" applyNumberFormat="0" applyAlignment="0" applyProtection="0"/>
    <xf numFmtId="172" fontId="116" fillId="64" borderId="30" applyNumberFormat="0" applyAlignment="0" applyProtection="0"/>
    <xf numFmtId="172" fontId="116" fillId="64" borderId="30" applyNumberFormat="0" applyAlignment="0" applyProtection="0"/>
    <xf numFmtId="172" fontId="116" fillId="64" borderId="30" applyNumberFormat="0" applyAlignment="0" applyProtection="0"/>
    <xf numFmtId="172" fontId="116" fillId="64" borderId="30" applyNumberFormat="0" applyAlignment="0" applyProtection="0"/>
    <xf numFmtId="0" fontId="23" fillId="7" borderId="6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0" fontId="23" fillId="7" borderId="6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0" fontId="23" fillId="7" borderId="6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170" fontId="116" fillId="64" borderId="30" applyNumberFormat="0" applyAlignment="0" applyProtection="0"/>
    <xf numFmtId="0" fontId="118" fillId="0" borderId="0"/>
    <xf numFmtId="221" fontId="35" fillId="0" borderId="0"/>
    <xf numFmtId="14" fontId="48" fillId="0" borderId="0">
      <alignment horizontal="center" wrapText="1"/>
      <protection locked="0"/>
    </xf>
    <xf numFmtId="222" fontId="35" fillId="0" borderId="0" applyFont="0" applyFill="0" applyBorder="0" applyAlignment="0" applyProtection="0"/>
    <xf numFmtId="178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5" fontId="53" fillId="0" borderId="0" applyFont="0" applyFill="0" applyBorder="0" applyAlignment="0" applyProtection="0"/>
    <xf numFmtId="175" fontId="53" fillId="0" borderId="0" applyFont="0" applyFill="0" applyBorder="0" applyAlignment="0" applyProtection="0"/>
    <xf numFmtId="193" fontId="35" fillId="0" borderId="0" applyFont="0" applyFill="0" applyBorder="0" applyAlignment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19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8" fillId="0" borderId="31" applyNumberFormat="0" applyBorder="0"/>
    <xf numFmtId="9" fontId="38" fillId="0" borderId="31" applyNumberFormat="0" applyBorder="0"/>
    <xf numFmtId="9" fontId="38" fillId="0" borderId="31" applyNumberFormat="0" applyBorder="0"/>
    <xf numFmtId="9" fontId="38" fillId="0" borderId="31" applyNumberFormat="0" applyBorder="0"/>
    <xf numFmtId="9" fontId="38" fillId="0" borderId="31" applyNumberFormat="0" applyBorder="0"/>
    <xf numFmtId="9" fontId="38" fillId="0" borderId="31" applyNumberFormat="0" applyBorder="0"/>
    <xf numFmtId="9" fontId="38" fillId="0" borderId="31" applyNumberFormat="0" applyBorder="0"/>
    <xf numFmtId="9" fontId="38" fillId="0" borderId="31" applyNumberFormat="0" applyBorder="0"/>
    <xf numFmtId="9" fontId="38" fillId="0" borderId="31" applyNumberFormat="0" applyBorder="0"/>
    <xf numFmtId="9" fontId="38" fillId="0" borderId="31" applyNumberFormat="0" applyBorder="0"/>
    <xf numFmtId="9" fontId="38" fillId="0" borderId="31" applyNumberFormat="0" applyBorder="0"/>
    <xf numFmtId="9" fontId="38" fillId="0" borderId="31" applyNumberFormat="0" applyBorder="0"/>
    <xf numFmtId="9" fontId="38" fillId="0" borderId="31" applyNumberFormat="0" applyBorder="0"/>
    <xf numFmtId="9" fontId="38" fillId="0" borderId="31" applyNumberFormat="0" applyBorder="0"/>
    <xf numFmtId="9" fontId="38" fillId="0" borderId="31" applyNumberFormat="0" applyBorder="0"/>
    <xf numFmtId="223" fontId="35" fillId="0" borderId="0" applyFont="0" applyFill="0" applyBorder="0" applyAlignment="0" applyProtection="0"/>
    <xf numFmtId="224" fontId="120" fillId="0" borderId="0"/>
    <xf numFmtId="0" fontId="121" fillId="0" borderId="25" applyBorder="0"/>
    <xf numFmtId="0" fontId="122" fillId="0" borderId="0"/>
    <xf numFmtId="0" fontId="123" fillId="0" borderId="0" applyNumberForma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79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80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175" fontId="35" fillId="0" borderId="0" applyFill="0" applyBorder="0" applyAlignment="0"/>
    <xf numFmtId="5" fontId="124" fillId="0" borderId="0"/>
    <xf numFmtId="164" fontId="124" fillId="0" borderId="0"/>
    <xf numFmtId="172" fontId="38" fillId="0" borderId="0" applyNumberFormat="0" applyFont="0" applyFill="0" applyBorder="0" applyAlignment="0" applyProtection="0">
      <alignment horizontal="left"/>
    </xf>
    <xf numFmtId="0" fontId="38" fillId="0" borderId="0" applyNumberFormat="0" applyFont="0" applyFill="0" applyBorder="0" applyAlignment="0" applyProtection="0">
      <alignment horizontal="left"/>
    </xf>
    <xf numFmtId="194" fontId="125" fillId="0" borderId="0" applyNumberFormat="0" applyFill="0" applyBorder="0" applyAlignment="0" applyProtection="0">
      <alignment horizontal="left"/>
    </xf>
    <xf numFmtId="0" fontId="126" fillId="75" borderId="0" applyNumberFormat="0" applyFont="0" applyBorder="0" applyAlignment="0">
      <alignment horizontal="center"/>
    </xf>
    <xf numFmtId="225" fontId="127" fillId="0" borderId="0" applyNumberFormat="0" applyFill="0" applyBorder="0" applyAlignment="0" applyProtection="0">
      <alignment horizontal="left"/>
    </xf>
    <xf numFmtId="206" fontId="35" fillId="0" borderId="0" applyNumberFormat="0" applyFill="0" applyBorder="0" applyAlignment="0" applyProtection="0">
      <alignment horizontal="left"/>
    </xf>
    <xf numFmtId="3" fontId="120" fillId="0" borderId="0"/>
    <xf numFmtId="172" fontId="128" fillId="0" borderId="32"/>
    <xf numFmtId="172" fontId="128" fillId="0" borderId="32"/>
    <xf numFmtId="170" fontId="128" fillId="0" borderId="32"/>
    <xf numFmtId="170" fontId="128" fillId="0" borderId="32"/>
    <xf numFmtId="170" fontId="128" fillId="0" borderId="32"/>
    <xf numFmtId="170" fontId="128" fillId="0" borderId="32"/>
    <xf numFmtId="170" fontId="128" fillId="0" borderId="32"/>
    <xf numFmtId="170" fontId="128" fillId="0" borderId="32"/>
    <xf numFmtId="172" fontId="128" fillId="0" borderId="32"/>
    <xf numFmtId="172" fontId="128" fillId="0" borderId="32"/>
    <xf numFmtId="172" fontId="128" fillId="0" borderId="32"/>
    <xf numFmtId="172" fontId="128" fillId="0" borderId="32"/>
    <xf numFmtId="172" fontId="128" fillId="0" borderId="32"/>
    <xf numFmtId="170" fontId="128" fillId="0" borderId="32"/>
    <xf numFmtId="170" fontId="128" fillId="0" borderId="32"/>
    <xf numFmtId="170" fontId="128" fillId="0" borderId="32"/>
    <xf numFmtId="170" fontId="128" fillId="0" borderId="32"/>
    <xf numFmtId="170" fontId="128" fillId="0" borderId="32"/>
    <xf numFmtId="170" fontId="128" fillId="0" borderId="32"/>
    <xf numFmtId="170" fontId="128" fillId="0" borderId="32"/>
    <xf numFmtId="170" fontId="128" fillId="0" borderId="32"/>
    <xf numFmtId="170" fontId="128" fillId="0" borderId="32"/>
    <xf numFmtId="170" fontId="128" fillId="0" borderId="32"/>
    <xf numFmtId="170" fontId="128" fillId="0" borderId="32"/>
    <xf numFmtId="170" fontId="128" fillId="0" borderId="32"/>
    <xf numFmtId="170" fontId="128" fillId="0" borderId="32"/>
    <xf numFmtId="170" fontId="128" fillId="0" borderId="32"/>
    <xf numFmtId="170" fontId="128" fillId="0" borderId="32"/>
    <xf numFmtId="170" fontId="128" fillId="0" borderId="32"/>
    <xf numFmtId="170" fontId="128" fillId="0" borderId="32"/>
    <xf numFmtId="170" fontId="128" fillId="0" borderId="32"/>
    <xf numFmtId="0" fontId="128" fillId="0" borderId="32"/>
    <xf numFmtId="0" fontId="128" fillId="0" borderId="32"/>
    <xf numFmtId="0" fontId="128" fillId="0" borderId="32"/>
    <xf numFmtId="172" fontId="128" fillId="0" borderId="32"/>
    <xf numFmtId="172" fontId="128" fillId="0" borderId="32"/>
    <xf numFmtId="172" fontId="128" fillId="0" borderId="32"/>
    <xf numFmtId="172" fontId="128" fillId="0" borderId="32"/>
    <xf numFmtId="172" fontId="128" fillId="0" borderId="32"/>
    <xf numFmtId="0" fontId="126" fillId="1" borderId="18" applyNumberFormat="0" applyFont="0" applyAlignment="0">
      <alignment horizontal="center"/>
    </xf>
    <xf numFmtId="0" fontId="126" fillId="1" borderId="18" applyNumberFormat="0" applyFont="0" applyAlignment="0">
      <alignment horizontal="center"/>
    </xf>
    <xf numFmtId="0" fontId="126" fillId="1" borderId="18" applyNumberFormat="0" applyFont="0" applyAlignment="0">
      <alignment horizontal="center"/>
    </xf>
    <xf numFmtId="0" fontId="126" fillId="1" borderId="18" applyNumberFormat="0" applyFont="0" applyAlignment="0">
      <alignment horizontal="center"/>
    </xf>
    <xf numFmtId="0" fontId="126" fillId="1" borderId="18" applyNumberFormat="0" applyFont="0" applyAlignment="0">
      <alignment horizontal="center"/>
    </xf>
    <xf numFmtId="0" fontId="126" fillId="1" borderId="18" applyNumberFormat="0" applyFont="0" applyAlignment="0">
      <alignment horizontal="center"/>
    </xf>
    <xf numFmtId="172" fontId="129" fillId="0" borderId="0"/>
    <xf numFmtId="0" fontId="129" fillId="0" borderId="0"/>
    <xf numFmtId="0" fontId="130" fillId="0" borderId="0" applyNumberFormat="0" applyFill="0" applyBorder="0" applyAlignment="0">
      <alignment horizontal="center"/>
    </xf>
    <xf numFmtId="1" fontId="42" fillId="0" borderId="0" applyBorder="0">
      <alignment horizontal="left" vertical="top" wrapText="1"/>
    </xf>
    <xf numFmtId="0" fontId="35" fillId="0" borderId="0"/>
    <xf numFmtId="194" fontId="66" fillId="76" borderId="0" applyNumberFormat="0" applyFont="0" applyBorder="0" applyAlignment="0">
      <protection hidden="1"/>
    </xf>
    <xf numFmtId="172" fontId="131" fillId="0" borderId="1">
      <alignment horizontal="center"/>
    </xf>
    <xf numFmtId="172" fontId="52" fillId="0" borderId="0">
      <alignment vertical="top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4" fillId="0" borderId="0"/>
    <xf numFmtId="0" fontId="84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9" fillId="0" borderId="0"/>
    <xf numFmtId="39" fontId="132" fillId="0" borderId="0"/>
    <xf numFmtId="0" fontId="35" fillId="0" borderId="0"/>
    <xf numFmtId="0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5" fillId="0" borderId="0"/>
    <xf numFmtId="0" fontId="35" fillId="0" borderId="0"/>
    <xf numFmtId="0" fontId="38" fillId="0" borderId="0"/>
    <xf numFmtId="37" fontId="35" fillId="0" borderId="0"/>
    <xf numFmtId="37" fontId="39" fillId="0" borderId="0"/>
    <xf numFmtId="39" fontId="132" fillId="0" borderId="0"/>
    <xf numFmtId="0" fontId="133" fillId="0" borderId="0"/>
    <xf numFmtId="0" fontId="84" fillId="0" borderId="0"/>
    <xf numFmtId="0" fontId="35" fillId="0" borderId="0"/>
    <xf numFmtId="0" fontId="38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9" fillId="0" borderId="0"/>
    <xf numFmtId="39" fontId="132" fillId="0" borderId="0"/>
    <xf numFmtId="0" fontId="133" fillId="0" borderId="0"/>
    <xf numFmtId="0" fontId="84" fillId="0" borderId="0"/>
    <xf numFmtId="37" fontId="35" fillId="0" borderId="0"/>
    <xf numFmtId="0" fontId="84" fillId="0" borderId="0"/>
    <xf numFmtId="39" fontId="132" fillId="0" borderId="0"/>
    <xf numFmtId="37" fontId="39" fillId="0" borderId="0"/>
    <xf numFmtId="0" fontId="133" fillId="0" borderId="0"/>
    <xf numFmtId="37" fontId="39" fillId="0" borderId="0"/>
    <xf numFmtId="0" fontId="35" fillId="0" borderId="0"/>
    <xf numFmtId="0" fontId="38" fillId="0" borderId="0"/>
    <xf numFmtId="37" fontId="35" fillId="0" borderId="0"/>
    <xf numFmtId="0" fontId="133" fillId="0" borderId="0"/>
    <xf numFmtId="0" fontId="84" fillId="0" borderId="0"/>
    <xf numFmtId="37" fontId="39" fillId="0" borderId="0"/>
    <xf numFmtId="39" fontId="132" fillId="0" borderId="0"/>
    <xf numFmtId="37" fontId="39" fillId="0" borderId="0"/>
    <xf numFmtId="0" fontId="133" fillId="0" borderId="0"/>
    <xf numFmtId="39" fontId="132" fillId="0" borderId="0"/>
    <xf numFmtId="39" fontId="132" fillId="0" borderId="0"/>
    <xf numFmtId="0" fontId="84" fillId="0" borderId="0"/>
    <xf numFmtId="0" fontId="38" fillId="0" borderId="0"/>
    <xf numFmtId="37" fontId="35" fillId="0" borderId="0"/>
    <xf numFmtId="0" fontId="38" fillId="0" borderId="0"/>
    <xf numFmtId="37" fontId="35" fillId="0" borderId="0"/>
    <xf numFmtId="37" fontId="39" fillId="0" borderId="0"/>
    <xf numFmtId="39" fontId="132" fillId="0" borderId="0"/>
    <xf numFmtId="0" fontId="133" fillId="0" borderId="0"/>
    <xf numFmtId="0" fontId="84" fillId="0" borderId="0"/>
    <xf numFmtId="0" fontId="3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5" fillId="0" borderId="0"/>
    <xf numFmtId="0" fontId="133" fillId="0" borderId="0"/>
    <xf numFmtId="0" fontId="38" fillId="0" borderId="0"/>
    <xf numFmtId="39" fontId="132" fillId="0" borderId="0"/>
    <xf numFmtId="37" fontId="39" fillId="0" borderId="0"/>
    <xf numFmtId="37" fontId="35" fillId="0" borderId="0"/>
    <xf numFmtId="0" fontId="84" fillId="0" borderId="0"/>
    <xf numFmtId="0" fontId="84" fillId="0" borderId="0"/>
    <xf numFmtId="0" fontId="133" fillId="0" borderId="0"/>
    <xf numFmtId="0" fontId="35" fillId="0" borderId="0"/>
    <xf numFmtId="0" fontId="84" fillId="0" borderId="0"/>
    <xf numFmtId="0" fontId="38" fillId="0" borderId="0"/>
    <xf numFmtId="37" fontId="35" fillId="0" borderId="0"/>
    <xf numFmtId="37" fontId="39" fillId="0" borderId="0"/>
    <xf numFmtId="39" fontId="132" fillId="0" borderId="0"/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39" fontId="132" fillId="0" borderId="0"/>
    <xf numFmtId="0" fontId="133" fillId="0" borderId="0"/>
    <xf numFmtId="0" fontId="84" fillId="0" borderId="0"/>
    <xf numFmtId="0" fontId="35" fillId="0" borderId="0"/>
    <xf numFmtId="0" fontId="38" fillId="0" borderId="0"/>
    <xf numFmtId="37" fontId="35" fillId="0" borderId="0"/>
    <xf numFmtId="37" fontId="39" fillId="0" borderId="0"/>
    <xf numFmtId="39" fontId="132" fillId="0" borderId="0"/>
    <xf numFmtId="0" fontId="133" fillId="0" borderId="0"/>
    <xf numFmtId="0" fontId="84" fillId="0" borderId="0"/>
    <xf numFmtId="0" fontId="84" fillId="0" borderId="0"/>
    <xf numFmtId="37" fontId="35" fillId="0" borderId="0"/>
    <xf numFmtId="0" fontId="84" fillId="0" borderId="0"/>
    <xf numFmtId="39" fontId="132" fillId="0" borderId="0"/>
    <xf numFmtId="37" fontId="39" fillId="0" borderId="0"/>
    <xf numFmtId="0" fontId="133" fillId="0" borderId="0"/>
    <xf numFmtId="0" fontId="35" fillId="0" borderId="0"/>
    <xf numFmtId="0" fontId="38" fillId="0" borderId="0"/>
    <xf numFmtId="37" fontId="35" fillId="0" borderId="0"/>
    <xf numFmtId="0" fontId="133" fillId="0" borderId="0"/>
    <xf numFmtId="39" fontId="132" fillId="0" borderId="0"/>
    <xf numFmtId="0" fontId="84" fillId="0" borderId="0"/>
    <xf numFmtId="37" fontId="39" fillId="0" borderId="0"/>
    <xf numFmtId="39" fontId="132" fillId="0" borderId="0"/>
    <xf numFmtId="37" fontId="39" fillId="0" borderId="0"/>
    <xf numFmtId="0" fontId="133" fillId="0" borderId="0"/>
    <xf numFmtId="39" fontId="132" fillId="0" borderId="0"/>
    <xf numFmtId="0" fontId="84" fillId="0" borderId="0"/>
    <xf numFmtId="0" fontId="38" fillId="0" borderId="0"/>
    <xf numFmtId="37" fontId="35" fillId="0" borderId="0"/>
    <xf numFmtId="0" fontId="38" fillId="0" borderId="0"/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37" fontId="39" fillId="0" borderId="0"/>
    <xf numFmtId="37" fontId="35" fillId="0" borderId="0"/>
    <xf numFmtId="37" fontId="39" fillId="0" borderId="0"/>
    <xf numFmtId="39" fontId="132" fillId="0" borderId="0"/>
    <xf numFmtId="0" fontId="133" fillId="0" borderId="0"/>
    <xf numFmtId="0" fontId="84" fillId="0" borderId="0"/>
    <xf numFmtId="0" fontId="35" fillId="0" borderId="0"/>
    <xf numFmtId="0" fontId="35" fillId="0" borderId="0"/>
    <xf numFmtId="0" fontId="133" fillId="0" borderId="0"/>
    <xf numFmtId="0" fontId="38" fillId="0" borderId="0"/>
    <xf numFmtId="39" fontId="132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37" fontId="39" fillId="0" borderId="0"/>
    <xf numFmtId="37" fontId="35" fillId="0" borderId="0"/>
    <xf numFmtId="0" fontId="84" fillId="0" borderId="0"/>
    <xf numFmtId="0" fontId="84" fillId="0" borderId="0"/>
    <xf numFmtId="0" fontId="133" fillId="0" borderId="0"/>
    <xf numFmtId="0" fontId="35" fillId="0" borderId="0"/>
    <xf numFmtId="0" fontId="38" fillId="0" borderId="0"/>
    <xf numFmtId="37" fontId="35" fillId="0" borderId="0"/>
    <xf numFmtId="37" fontId="39" fillId="0" borderId="0"/>
    <xf numFmtId="39" fontId="13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8" fillId="0" borderId="0" applyFont="0" applyFill="0" applyBorder="0" applyAlignment="0" applyProtection="0"/>
    <xf numFmtId="0" fontId="35" fillId="0" borderId="0"/>
    <xf numFmtId="0" fontId="35" fillId="0" borderId="0"/>
    <xf numFmtId="0" fontId="38" fillId="0" borderId="0"/>
    <xf numFmtId="37" fontId="35" fillId="0" borderId="0"/>
    <xf numFmtId="37" fontId="39" fillId="0" borderId="0"/>
    <xf numFmtId="39" fontId="132" fillId="0" borderId="0"/>
    <xf numFmtId="0" fontId="133" fillId="0" borderId="0"/>
    <xf numFmtId="0" fontId="84" fillId="0" borderId="0"/>
    <xf numFmtId="37" fontId="39" fillId="0" borderId="0"/>
    <xf numFmtId="0" fontId="35" fillId="0" borderId="0"/>
    <xf numFmtId="0" fontId="38" fillId="0" borderId="0"/>
    <xf numFmtId="37" fontId="35" fillId="0" borderId="0"/>
    <xf numFmtId="37" fontId="39" fillId="0" borderId="0"/>
    <xf numFmtId="39" fontId="132" fillId="0" borderId="0"/>
    <xf numFmtId="0" fontId="133" fillId="0" borderId="0"/>
    <xf numFmtId="0" fontId="84" fillId="0" borderId="0"/>
    <xf numFmtId="37" fontId="35" fillId="0" borderId="0"/>
    <xf numFmtId="0" fontId="84" fillId="0" borderId="0"/>
    <xf numFmtId="39" fontId="132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37" fontId="39" fillId="0" borderId="0"/>
    <xf numFmtId="0" fontId="133" fillId="0" borderId="0"/>
    <xf numFmtId="0" fontId="35" fillId="0" borderId="0"/>
    <xf numFmtId="0" fontId="38" fillId="0" borderId="0"/>
    <xf numFmtId="37" fontId="35" fillId="0" borderId="0"/>
    <xf numFmtId="0" fontId="133" fillId="0" borderId="0"/>
    <xf numFmtId="0" fontId="84" fillId="0" borderId="0"/>
    <xf numFmtId="37" fontId="39" fillId="0" borderId="0"/>
    <xf numFmtId="39" fontId="132" fillId="0" borderId="0"/>
    <xf numFmtId="37" fontId="39" fillId="0" borderId="0"/>
    <xf numFmtId="39" fontId="132" fillId="0" borderId="0"/>
    <xf numFmtId="0" fontId="133" fillId="0" borderId="0"/>
    <xf numFmtId="39" fontId="132" fillId="0" borderId="0"/>
    <xf numFmtId="0" fontId="84" fillId="0" borderId="0"/>
    <xf numFmtId="0" fontId="38" fillId="0" borderId="0"/>
    <xf numFmtId="37" fontId="35" fillId="0" borderId="0"/>
    <xf numFmtId="39" fontId="132" fillId="0" borderId="0"/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0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0" fontId="84" fillId="0" borderId="0"/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172" fontId="131" fillId="0" borderId="1">
      <alignment horizont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9" fillId="0" borderId="0"/>
    <xf numFmtId="39" fontId="132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8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39" fontId="132" fillId="0" borderId="0"/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0" fontId="38" fillId="0" borderId="0"/>
    <xf numFmtId="37" fontId="39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0" fontId="84" fillId="0" borderId="0"/>
    <xf numFmtId="0" fontId="84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9" fillId="0" borderId="0"/>
    <xf numFmtId="39" fontId="132" fillId="0" borderId="0"/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170" fontId="131" fillId="0" borderId="1">
      <alignment horizontal="center"/>
    </xf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9" fillId="0" borderId="0"/>
    <xf numFmtId="39" fontId="132" fillId="0" borderId="0"/>
    <xf numFmtId="37" fontId="3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8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9" fillId="0" borderId="0"/>
    <xf numFmtId="39" fontId="132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84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9" fontId="132" fillId="0" borderId="0"/>
    <xf numFmtId="0" fontId="84" fillId="0" borderId="0"/>
    <xf numFmtId="39" fontId="132" fillId="0" borderId="0"/>
    <xf numFmtId="37" fontId="3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84" fillId="0" borderId="0"/>
    <xf numFmtId="37" fontId="3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39" fontId="132" fillId="0" borderId="0"/>
    <xf numFmtId="37" fontId="3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39" fontId="132" fillId="0" borderId="0"/>
    <xf numFmtId="0" fontId="8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9" fillId="0" borderId="0"/>
    <xf numFmtId="0" fontId="84" fillId="0" borderId="0"/>
    <xf numFmtId="39" fontId="132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8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39" fontId="132" fillId="0" borderId="0"/>
    <xf numFmtId="37" fontId="39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37" fontId="35" fillId="0" borderId="0"/>
    <xf numFmtId="0" fontId="131" fillId="0" borderId="1">
      <alignment horizontal="center"/>
    </xf>
    <xf numFmtId="172" fontId="131" fillId="0" borderId="0">
      <alignment horizontal="center" vertical="center"/>
    </xf>
    <xf numFmtId="0" fontId="131" fillId="0" borderId="0">
      <alignment horizontal="center" vertical="center"/>
    </xf>
    <xf numFmtId="0" fontId="131" fillId="0" borderId="0">
      <alignment horizontal="center" vertical="center"/>
    </xf>
    <xf numFmtId="0" fontId="131" fillId="0" borderId="0">
      <alignment horizontal="center" vertical="center"/>
    </xf>
    <xf numFmtId="0" fontId="131" fillId="0" borderId="0">
      <alignment horizontal="center" vertical="center"/>
    </xf>
    <xf numFmtId="0" fontId="131" fillId="0" borderId="0">
      <alignment horizontal="center" vertical="center"/>
    </xf>
    <xf numFmtId="0" fontId="131" fillId="0" borderId="0">
      <alignment horizontal="center" vertical="center"/>
    </xf>
    <xf numFmtId="0" fontId="131" fillId="0" borderId="0">
      <alignment horizontal="center" vertical="center"/>
    </xf>
    <xf numFmtId="0" fontId="131" fillId="0" borderId="0">
      <alignment horizontal="center" vertical="center"/>
    </xf>
    <xf numFmtId="172" fontId="134" fillId="77" borderId="0" applyNumberFormat="0" applyFill="0">
      <alignment horizontal="left" vertical="center"/>
    </xf>
    <xf numFmtId="0" fontId="134" fillId="77" borderId="0" applyNumberFormat="0" applyFill="0">
      <alignment horizontal="left" vertical="center"/>
    </xf>
    <xf numFmtId="0" fontId="134" fillId="77" borderId="0" applyNumberFormat="0" applyFill="0">
      <alignment horizontal="left" vertical="center"/>
    </xf>
    <xf numFmtId="0" fontId="134" fillId="77" borderId="0" applyNumberFormat="0" applyFill="0">
      <alignment horizontal="left" vertical="center"/>
    </xf>
    <xf numFmtId="0" fontId="134" fillId="77" borderId="0" applyNumberFormat="0" applyFill="0">
      <alignment horizontal="left" vertical="center"/>
    </xf>
    <xf numFmtId="0" fontId="134" fillId="77" borderId="0" applyNumberFormat="0" applyFill="0">
      <alignment horizontal="left" vertical="center"/>
    </xf>
    <xf numFmtId="0" fontId="134" fillId="77" borderId="0" applyNumberFormat="0" applyFill="0">
      <alignment horizontal="left" vertical="center"/>
    </xf>
    <xf numFmtId="0" fontId="134" fillId="77" borderId="0" applyNumberFormat="0" applyFill="0">
      <alignment horizontal="left" vertical="center"/>
    </xf>
    <xf numFmtId="0" fontId="134" fillId="77" borderId="0" applyNumberFormat="0" applyFill="0">
      <alignment horizontal="left" vertical="center"/>
    </xf>
    <xf numFmtId="172" fontId="135" fillId="0" borderId="33"/>
    <xf numFmtId="0" fontId="135" fillId="0" borderId="33"/>
    <xf numFmtId="40" fontId="136" fillId="0" borderId="0" applyBorder="0">
      <alignment horizontal="right"/>
    </xf>
    <xf numFmtId="40" fontId="136" fillId="0" borderId="0" applyBorder="0">
      <alignment horizontal="right"/>
    </xf>
    <xf numFmtId="49" fontId="35" fillId="2" borderId="0" applyFont="0" applyBorder="0">
      <alignment horizontal="left"/>
    </xf>
    <xf numFmtId="49" fontId="35" fillId="2" borderId="0" applyFont="0" applyBorder="0">
      <alignment horizontal="left"/>
    </xf>
    <xf numFmtId="49" fontId="35" fillId="2" borderId="0" applyFont="0" applyBorder="0">
      <alignment horizontal="left"/>
    </xf>
    <xf numFmtId="49" fontId="35" fillId="2" borderId="0" applyFont="0" applyBorder="0">
      <alignment horizontal="left"/>
    </xf>
    <xf numFmtId="49" fontId="35" fillId="2" borderId="0" applyFont="0" applyBorder="0">
      <alignment horizontal="left"/>
    </xf>
    <xf numFmtId="49" fontId="35" fillId="2" borderId="0" applyFont="0" applyBorder="0">
      <alignment horizontal="left"/>
    </xf>
    <xf numFmtId="49" fontId="35" fillId="2" borderId="0" applyFont="0" applyBorder="0">
      <alignment horizontal="left"/>
    </xf>
    <xf numFmtId="194" fontId="35" fillId="78" borderId="0" applyNumberFormat="0" applyFont="0" applyBorder="0" applyAlignment="0" applyProtection="0"/>
    <xf numFmtId="49" fontId="52" fillId="0" borderId="0" applyFill="0" applyBorder="0" applyAlignment="0"/>
    <xf numFmtId="226" fontId="53" fillId="0" borderId="0" applyFill="0" applyBorder="0" applyAlignment="0"/>
    <xf numFmtId="226" fontId="53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196" fontId="35" fillId="0" borderId="0" applyFill="0" applyBorder="0" applyAlignment="0"/>
    <xf numFmtId="227" fontId="35" fillId="0" borderId="0" applyFill="0" applyBorder="0" applyAlignment="0" applyProtection="0">
      <alignment horizontal="right"/>
    </xf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0" fontId="137" fillId="0" borderId="0" applyFill="0" applyBorder="0" applyProtection="0">
      <alignment horizontal="left" vertical="top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70" fontId="138" fillId="0" borderId="0" applyNumberFormat="0" applyFill="0" applyBorder="0" applyAlignment="0" applyProtection="0"/>
    <xf numFmtId="170" fontId="138" fillId="0" borderId="0" applyNumberFormat="0" applyFill="0" applyBorder="0" applyAlignment="0" applyProtection="0"/>
    <xf numFmtId="171" fontId="1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9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0" fillId="0" borderId="34" applyBorder="0">
      <alignment horizontal="center"/>
    </xf>
    <xf numFmtId="0" fontId="140" fillId="0" borderId="34" applyBorder="0">
      <alignment horizontal="center"/>
    </xf>
    <xf numFmtId="0" fontId="140" fillId="0" borderId="34" applyBorder="0">
      <alignment horizontal="center"/>
    </xf>
    <xf numFmtId="0" fontId="140" fillId="0" borderId="34" applyBorder="0">
      <alignment horizontal="center"/>
    </xf>
    <xf numFmtId="0" fontId="140" fillId="0" borderId="34" applyBorder="0">
      <alignment horizontal="center"/>
    </xf>
    <xf numFmtId="0" fontId="140" fillId="0" borderId="34" applyBorder="0">
      <alignment horizontal="center"/>
    </xf>
    <xf numFmtId="0" fontId="140" fillId="0" borderId="34" applyBorder="0">
      <alignment horizontal="center"/>
    </xf>
    <xf numFmtId="0" fontId="29" fillId="0" borderId="10" applyNumberFormat="0" applyFill="0" applyAlignment="0" applyProtection="0"/>
    <xf numFmtId="186" fontId="72" fillId="0" borderId="35">
      <protection locked="0"/>
    </xf>
    <xf numFmtId="0" fontId="29" fillId="0" borderId="10" applyNumberFormat="0" applyFill="0" applyAlignment="0" applyProtection="0"/>
    <xf numFmtId="186" fontId="72" fillId="0" borderId="35">
      <protection locked="0"/>
    </xf>
    <xf numFmtId="186" fontId="72" fillId="0" borderId="35">
      <protection locked="0"/>
    </xf>
    <xf numFmtId="186" fontId="72" fillId="0" borderId="35">
      <protection locked="0"/>
    </xf>
    <xf numFmtId="186" fontId="72" fillId="0" borderId="35">
      <protection locked="0"/>
    </xf>
    <xf numFmtId="186" fontId="72" fillId="0" borderId="35">
      <protection locked="0"/>
    </xf>
    <xf numFmtId="186" fontId="72" fillId="0" borderId="35">
      <protection locked="0"/>
    </xf>
    <xf numFmtId="186" fontId="72" fillId="0" borderId="35">
      <protection locked="0"/>
    </xf>
    <xf numFmtId="171" fontId="29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169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29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29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29" fillId="0" borderId="10" applyNumberFormat="0" applyFill="0" applyAlignment="0" applyProtection="0"/>
    <xf numFmtId="186" fontId="72" fillId="0" borderId="35">
      <protection locked="0"/>
    </xf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0" fontId="141" fillId="0" borderId="10" applyNumberFormat="0" applyFill="0" applyAlignment="0" applyProtection="0"/>
    <xf numFmtId="186" fontId="72" fillId="0" borderId="35">
      <protection locked="0"/>
    </xf>
    <xf numFmtId="0" fontId="29" fillId="0" borderId="10" applyNumberFormat="0" applyFill="0" applyAlignment="0" applyProtection="0"/>
    <xf numFmtId="186" fontId="72" fillId="0" borderId="35">
      <protection locked="0"/>
    </xf>
    <xf numFmtId="0" fontId="29" fillId="0" borderId="10" applyNumberFormat="0" applyFill="0" applyAlignment="0" applyProtection="0"/>
    <xf numFmtId="186" fontId="72" fillId="0" borderId="35">
      <protection locked="0"/>
    </xf>
    <xf numFmtId="0" fontId="29" fillId="0" borderId="10" applyNumberFormat="0" applyFill="0" applyAlignment="0" applyProtection="0"/>
    <xf numFmtId="186" fontId="72" fillId="0" borderId="35">
      <protection locked="0"/>
    </xf>
    <xf numFmtId="0" fontId="29" fillId="0" borderId="10" applyNumberFormat="0" applyFill="0" applyAlignment="0" applyProtection="0"/>
    <xf numFmtId="186" fontId="72" fillId="0" borderId="35">
      <protection locked="0"/>
    </xf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0" fontId="35" fillId="0" borderId="36" applyNumberFormat="0" applyFont="0" applyFill="0" applyAlignment="0" applyProtection="0"/>
    <xf numFmtId="180" fontId="35" fillId="0" borderId="0" applyFont="0" applyFill="0" applyBorder="0" applyAlignment="0" applyProtection="0"/>
    <xf numFmtId="4" fontId="142" fillId="0" borderId="0" applyFont="0" applyFill="0" applyBorder="0" applyAlignment="0" applyProtection="0"/>
    <xf numFmtId="0" fontId="143" fillId="0" borderId="37" applyNumberFormat="0" applyFill="0" applyBorder="0" applyAlignment="0">
      <protection locked="0"/>
    </xf>
    <xf numFmtId="0" fontId="143" fillId="0" borderId="37" applyNumberFormat="0" applyFill="0" applyBorder="0" applyAlignment="0">
      <protection locked="0"/>
    </xf>
    <xf numFmtId="0" fontId="143" fillId="0" borderId="37" applyNumberFormat="0" applyFill="0" applyBorder="0" applyAlignment="0">
      <protection locked="0"/>
    </xf>
    <xf numFmtId="0" fontId="143" fillId="0" borderId="37" applyNumberFormat="0" applyFill="0" applyBorder="0" applyAlignment="0">
      <protection locked="0"/>
    </xf>
    <xf numFmtId="0" fontId="35" fillId="0" borderId="0"/>
    <xf numFmtId="0" fontId="35" fillId="0" borderId="0"/>
    <xf numFmtId="228" fontId="35" fillId="0" borderId="0" applyFont="0" applyFill="0" applyBorder="0" applyAlignment="0" applyProtection="0"/>
    <xf numFmtId="229" fontId="142" fillId="0" borderId="0" applyFont="0" applyFill="0" applyBorder="0" applyAlignment="0" applyProtection="0"/>
    <xf numFmtId="0" fontId="144" fillId="0" borderId="0"/>
    <xf numFmtId="230" fontId="35" fillId="0" borderId="0" applyFont="0" applyFill="0" applyBorder="0" applyAlignment="0" applyProtection="0"/>
    <xf numFmtId="231" fontId="35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0" fontId="145" fillId="0" borderId="0" applyNumberFormat="0" applyFill="0" applyBorder="0" applyAlignment="0" applyProtection="0"/>
    <xf numFmtId="170" fontId="145" fillId="0" borderId="0" applyNumberFormat="0" applyFill="0" applyBorder="0" applyAlignment="0" applyProtection="0"/>
    <xf numFmtId="171" fontId="27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2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70" fontId="147" fillId="0" borderId="38"/>
    <xf numFmtId="170" fontId="147" fillId="0" borderId="38"/>
    <xf numFmtId="170" fontId="147" fillId="0" borderId="38"/>
    <xf numFmtId="170" fontId="147" fillId="0" borderId="38"/>
    <xf numFmtId="170" fontId="147" fillId="0" borderId="38"/>
    <xf numFmtId="170" fontId="147" fillId="0" borderId="38"/>
    <xf numFmtId="170" fontId="147" fillId="0" borderId="38"/>
    <xf numFmtId="170" fontId="147" fillId="0" borderId="38"/>
    <xf numFmtId="170" fontId="147" fillId="0" borderId="38"/>
    <xf numFmtId="170" fontId="147" fillId="0" borderId="38"/>
    <xf numFmtId="170" fontId="147" fillId="0" borderId="38"/>
    <xf numFmtId="170" fontId="147" fillId="0" borderId="38"/>
    <xf numFmtId="170" fontId="147" fillId="0" borderId="38"/>
    <xf numFmtId="170" fontId="147" fillId="0" borderId="38"/>
    <xf numFmtId="170" fontId="147" fillId="0" borderId="38"/>
    <xf numFmtId="170" fontId="147" fillId="0" borderId="38"/>
    <xf numFmtId="170" fontId="147" fillId="0" borderId="38"/>
    <xf numFmtId="170" fontId="147" fillId="0" borderId="38"/>
    <xf numFmtId="170" fontId="147" fillId="0" borderId="38"/>
    <xf numFmtId="170" fontId="147" fillId="0" borderId="38"/>
    <xf numFmtId="170" fontId="147" fillId="0" borderId="38"/>
    <xf numFmtId="170" fontId="147" fillId="0" borderId="38"/>
    <xf numFmtId="172" fontId="147" fillId="0" borderId="38"/>
    <xf numFmtId="172" fontId="147" fillId="0" borderId="38"/>
    <xf numFmtId="172" fontId="147" fillId="0" borderId="38"/>
    <xf numFmtId="172" fontId="147" fillId="0" borderId="38"/>
    <xf numFmtId="172" fontId="147" fillId="0" borderId="38"/>
    <xf numFmtId="172" fontId="147" fillId="0" borderId="38"/>
    <xf numFmtId="172" fontId="147" fillId="0" borderId="38"/>
    <xf numFmtId="172" fontId="147" fillId="0" borderId="38"/>
    <xf numFmtId="172" fontId="147" fillId="0" borderId="38"/>
    <xf numFmtId="172" fontId="147" fillId="0" borderId="38"/>
    <xf numFmtId="172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69" fontId="147" fillId="0" borderId="38"/>
    <xf numFmtId="194" fontId="148" fillId="0" borderId="0" applyNumberFormat="0" applyFill="0" applyBorder="0" applyAlignment="0" applyProtection="0"/>
    <xf numFmtId="0" fontId="118" fillId="0" borderId="0"/>
    <xf numFmtId="40" fontId="149" fillId="0" borderId="0" applyFont="0" applyFill="0" applyBorder="0" applyAlignment="0" applyProtection="0"/>
    <xf numFmtId="38" fontId="149" fillId="0" borderId="0" applyFont="0" applyFill="0" applyBorder="0" applyAlignment="0" applyProtection="0"/>
    <xf numFmtId="172" fontId="149" fillId="0" borderId="0" applyFont="0" applyFill="0" applyBorder="0" applyAlignment="0" applyProtection="0"/>
    <xf numFmtId="172" fontId="149" fillId="0" borderId="0" applyFont="0" applyFill="0" applyBorder="0" applyAlignment="0" applyProtection="0"/>
    <xf numFmtId="10" fontId="35" fillId="0" borderId="0" applyFont="0" applyFill="0" applyBorder="0" applyAlignment="0" applyProtection="0"/>
    <xf numFmtId="172" fontId="150" fillId="0" borderId="0"/>
    <xf numFmtId="43" fontId="35" fillId="0" borderId="0" applyFont="0" applyFill="0" applyBorder="0" applyAlignment="0" applyProtection="0"/>
    <xf numFmtId="232" fontId="35" fillId="0" borderId="0" applyFont="0" applyFill="0" applyBorder="0" applyAlignment="0" applyProtection="0"/>
    <xf numFmtId="233" fontId="35" fillId="0" borderId="0" applyFont="0" applyFill="0" applyBorder="0" applyAlignment="0" applyProtection="0"/>
    <xf numFmtId="234" fontId="151" fillId="0" borderId="0" applyFont="0" applyFill="0" applyBorder="0" applyAlignment="0" applyProtection="0"/>
    <xf numFmtId="235" fontId="151" fillId="0" borderId="0" applyFont="0" applyFill="0" applyBorder="0" applyAlignment="0" applyProtection="0"/>
    <xf numFmtId="172" fontId="152" fillId="0" borderId="0"/>
    <xf numFmtId="219" fontId="153" fillId="0" borderId="0" applyFont="0" applyFill="0" applyBorder="0" applyAlignment="0" applyProtection="0"/>
    <xf numFmtId="220" fontId="153" fillId="0" borderId="0" applyFont="0" applyFill="0" applyBorder="0" applyAlignment="0" applyProtection="0"/>
    <xf numFmtId="0" fontId="153" fillId="0" borderId="0"/>
    <xf numFmtId="236" fontId="154" fillId="0" borderId="0" applyFont="0" applyFill="0" applyBorder="0" applyAlignment="0" applyProtection="0"/>
    <xf numFmtId="237" fontId="154" fillId="0" borderId="0" applyFont="0" applyFill="0" applyBorder="0" applyAlignment="0" applyProtection="0"/>
    <xf numFmtId="0" fontId="13" fillId="0" borderId="0"/>
    <xf numFmtId="43" fontId="173" fillId="0" borderId="0" applyFont="0" applyFill="0" applyBorder="0" applyAlignment="0" applyProtection="0"/>
    <xf numFmtId="0" fontId="35" fillId="0" borderId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71" fontId="9" fillId="11" borderId="0" applyNumberFormat="0" applyBorder="0" applyAlignment="0" applyProtection="0"/>
    <xf numFmtId="171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71" fontId="9" fillId="11" borderId="0" applyNumberFormat="0" applyBorder="0" applyAlignment="0" applyProtection="0"/>
    <xf numFmtId="171" fontId="9" fillId="11" borderId="0" applyNumberFormat="0" applyBorder="0" applyAlignment="0" applyProtection="0"/>
    <xf numFmtId="169" fontId="9" fillId="11" borderId="0" applyNumberFormat="0" applyBorder="0" applyAlignment="0" applyProtection="0"/>
    <xf numFmtId="170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71" fontId="9" fillId="11" borderId="0" applyNumberFormat="0" applyBorder="0" applyAlignment="0" applyProtection="0"/>
    <xf numFmtId="171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71" fontId="9" fillId="11" borderId="0" applyNumberFormat="0" applyBorder="0" applyAlignment="0" applyProtection="0"/>
    <xf numFmtId="171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71" fontId="9" fillId="11" borderId="0" applyNumberFormat="0" applyBorder="0" applyAlignment="0" applyProtection="0"/>
    <xf numFmtId="171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71" fontId="9" fillId="11" borderId="0" applyNumberFormat="0" applyBorder="0" applyAlignment="0" applyProtection="0"/>
    <xf numFmtId="171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71" fontId="9" fillId="15" borderId="0" applyNumberFormat="0" applyBorder="0" applyAlignment="0" applyProtection="0"/>
    <xf numFmtId="171" fontId="9" fillId="15" borderId="0" applyNumberFormat="0" applyBorder="0" applyAlignment="0" applyProtection="0"/>
    <xf numFmtId="172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70" fontId="9" fillId="15" borderId="0" applyNumberFormat="0" applyBorder="0" applyAlignment="0" applyProtection="0"/>
    <xf numFmtId="170" fontId="9" fillId="15" borderId="0" applyNumberFormat="0" applyBorder="0" applyAlignment="0" applyProtection="0"/>
    <xf numFmtId="170" fontId="9" fillId="15" borderId="0" applyNumberFormat="0" applyBorder="0" applyAlignment="0" applyProtection="0"/>
    <xf numFmtId="170" fontId="9" fillId="15" borderId="0" applyNumberFormat="0" applyBorder="0" applyAlignment="0" applyProtection="0"/>
    <xf numFmtId="171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2" fontId="9" fillId="15" borderId="0" applyNumberFormat="0" applyBorder="0" applyAlignment="0" applyProtection="0"/>
    <xf numFmtId="172" fontId="9" fillId="15" borderId="0" applyNumberFormat="0" applyBorder="0" applyAlignment="0" applyProtection="0"/>
    <xf numFmtId="169" fontId="9" fillId="15" borderId="0" applyNumberFormat="0" applyBorder="0" applyAlignment="0" applyProtection="0"/>
    <xf numFmtId="172" fontId="9" fillId="15" borderId="0" applyNumberFormat="0" applyBorder="0" applyAlignment="0" applyProtection="0"/>
    <xf numFmtId="170" fontId="9" fillId="15" borderId="0" applyNumberFormat="0" applyBorder="0" applyAlignment="0" applyProtection="0"/>
    <xf numFmtId="170" fontId="9" fillId="15" borderId="0" applyNumberFormat="0" applyBorder="0" applyAlignment="0" applyProtection="0"/>
    <xf numFmtId="170" fontId="9" fillId="15" borderId="0" applyNumberFormat="0" applyBorder="0" applyAlignment="0" applyProtection="0"/>
    <xf numFmtId="172" fontId="9" fillId="15" borderId="0" applyNumberFormat="0" applyBorder="0" applyAlignment="0" applyProtection="0"/>
    <xf numFmtId="0" fontId="9" fillId="15" borderId="0" applyNumberFormat="0" applyBorder="0" applyAlignment="0" applyProtection="0"/>
    <xf numFmtId="170" fontId="9" fillId="15" borderId="0" applyNumberFormat="0" applyBorder="0" applyAlignment="0" applyProtection="0"/>
    <xf numFmtId="170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171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171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171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171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71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71" fontId="9" fillId="19" borderId="0" applyNumberFormat="0" applyBorder="0" applyAlignment="0" applyProtection="0"/>
    <xf numFmtId="171" fontId="9" fillId="19" borderId="0" applyNumberFormat="0" applyBorder="0" applyAlignment="0" applyProtection="0"/>
    <xf numFmtId="169" fontId="9" fillId="19" borderId="0" applyNumberFormat="0" applyBorder="0" applyAlignment="0" applyProtection="0"/>
    <xf numFmtId="170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171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171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171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171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71" fontId="9" fillId="23" borderId="0" applyNumberFormat="0" applyBorder="0" applyAlignment="0" applyProtection="0"/>
    <xf numFmtId="171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71" fontId="9" fillId="23" borderId="0" applyNumberFormat="0" applyBorder="0" applyAlignment="0" applyProtection="0"/>
    <xf numFmtId="171" fontId="9" fillId="23" borderId="0" applyNumberFormat="0" applyBorder="0" applyAlignment="0" applyProtection="0"/>
    <xf numFmtId="169" fontId="9" fillId="23" borderId="0" applyNumberFormat="0" applyBorder="0" applyAlignment="0" applyProtection="0"/>
    <xf numFmtId="170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71" fontId="9" fillId="23" borderId="0" applyNumberFormat="0" applyBorder="0" applyAlignment="0" applyProtection="0"/>
    <xf numFmtId="171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71" fontId="9" fillId="23" borderId="0" applyNumberFormat="0" applyBorder="0" applyAlignment="0" applyProtection="0"/>
    <xf numFmtId="171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71" fontId="9" fillId="23" borderId="0" applyNumberFormat="0" applyBorder="0" applyAlignment="0" applyProtection="0"/>
    <xf numFmtId="171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71" fontId="9" fillId="23" borderId="0" applyNumberFormat="0" applyBorder="0" applyAlignment="0" applyProtection="0"/>
    <xf numFmtId="171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71" fontId="9" fillId="27" borderId="0" applyNumberFormat="0" applyBorder="0" applyAlignment="0" applyProtection="0"/>
    <xf numFmtId="171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71" fontId="9" fillId="27" borderId="0" applyNumberFormat="0" applyBorder="0" applyAlignment="0" applyProtection="0"/>
    <xf numFmtId="171" fontId="9" fillId="27" borderId="0" applyNumberFormat="0" applyBorder="0" applyAlignment="0" applyProtection="0"/>
    <xf numFmtId="169" fontId="9" fillId="27" borderId="0" applyNumberFormat="0" applyBorder="0" applyAlignment="0" applyProtection="0"/>
    <xf numFmtId="170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71" fontId="9" fillId="27" borderId="0" applyNumberFormat="0" applyBorder="0" applyAlignment="0" applyProtection="0"/>
    <xf numFmtId="171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71" fontId="9" fillId="27" borderId="0" applyNumberFormat="0" applyBorder="0" applyAlignment="0" applyProtection="0"/>
    <xf numFmtId="171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71" fontId="9" fillId="27" borderId="0" applyNumberFormat="0" applyBorder="0" applyAlignment="0" applyProtection="0"/>
    <xf numFmtId="171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71" fontId="9" fillId="27" borderId="0" applyNumberFormat="0" applyBorder="0" applyAlignment="0" applyProtection="0"/>
    <xf numFmtId="171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71" fontId="9" fillId="31" borderId="0" applyNumberFormat="0" applyBorder="0" applyAlignment="0" applyProtection="0"/>
    <xf numFmtId="171" fontId="9" fillId="31" borderId="0" applyNumberFormat="0" applyBorder="0" applyAlignment="0" applyProtection="0"/>
    <xf numFmtId="172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70" fontId="9" fillId="31" borderId="0" applyNumberFormat="0" applyBorder="0" applyAlignment="0" applyProtection="0"/>
    <xf numFmtId="170" fontId="9" fillId="31" borderId="0" applyNumberFormat="0" applyBorder="0" applyAlignment="0" applyProtection="0"/>
    <xf numFmtId="170" fontId="9" fillId="31" borderId="0" applyNumberFormat="0" applyBorder="0" applyAlignment="0" applyProtection="0"/>
    <xf numFmtId="170" fontId="9" fillId="31" borderId="0" applyNumberFormat="0" applyBorder="0" applyAlignment="0" applyProtection="0"/>
    <xf numFmtId="171" fontId="9" fillId="31" borderId="0" applyNumberFormat="0" applyBorder="0" applyAlignment="0" applyProtection="0"/>
    <xf numFmtId="171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172" fontId="9" fillId="31" borderId="0" applyNumberFormat="0" applyBorder="0" applyAlignment="0" applyProtection="0"/>
    <xf numFmtId="172" fontId="9" fillId="31" borderId="0" applyNumberFormat="0" applyBorder="0" applyAlignment="0" applyProtection="0"/>
    <xf numFmtId="169" fontId="9" fillId="31" borderId="0" applyNumberFormat="0" applyBorder="0" applyAlignment="0" applyProtection="0"/>
    <xf numFmtId="172" fontId="9" fillId="31" borderId="0" applyNumberFormat="0" applyBorder="0" applyAlignment="0" applyProtection="0"/>
    <xf numFmtId="170" fontId="9" fillId="31" borderId="0" applyNumberFormat="0" applyBorder="0" applyAlignment="0" applyProtection="0"/>
    <xf numFmtId="170" fontId="9" fillId="31" borderId="0" applyNumberFormat="0" applyBorder="0" applyAlignment="0" applyProtection="0"/>
    <xf numFmtId="170" fontId="9" fillId="31" borderId="0" applyNumberFormat="0" applyBorder="0" applyAlignment="0" applyProtection="0"/>
    <xf numFmtId="172" fontId="9" fillId="31" borderId="0" applyNumberFormat="0" applyBorder="0" applyAlignment="0" applyProtection="0"/>
    <xf numFmtId="0" fontId="9" fillId="31" borderId="0" applyNumberFormat="0" applyBorder="0" applyAlignment="0" applyProtection="0"/>
    <xf numFmtId="170" fontId="9" fillId="31" borderId="0" applyNumberFormat="0" applyBorder="0" applyAlignment="0" applyProtection="0"/>
    <xf numFmtId="170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71" fontId="9" fillId="31" borderId="0" applyNumberFormat="0" applyBorder="0" applyAlignment="0" applyProtection="0"/>
    <xf numFmtId="171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71" fontId="9" fillId="31" borderId="0" applyNumberFormat="0" applyBorder="0" applyAlignment="0" applyProtection="0"/>
    <xf numFmtId="171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71" fontId="9" fillId="31" borderId="0" applyNumberFormat="0" applyBorder="0" applyAlignment="0" applyProtection="0"/>
    <xf numFmtId="171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71" fontId="9" fillId="31" borderId="0" applyNumberFormat="0" applyBorder="0" applyAlignment="0" applyProtection="0"/>
    <xf numFmtId="171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71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71" fontId="9" fillId="12" borderId="0" applyNumberFormat="0" applyBorder="0" applyAlignment="0" applyProtection="0"/>
    <xf numFmtId="171" fontId="9" fillId="12" borderId="0" applyNumberFormat="0" applyBorder="0" applyAlignment="0" applyProtection="0"/>
    <xf numFmtId="169" fontId="9" fillId="12" borderId="0" applyNumberFormat="0" applyBorder="0" applyAlignment="0" applyProtection="0"/>
    <xf numFmtId="170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171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171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171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171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71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71" fontId="9" fillId="16" borderId="0" applyNumberFormat="0" applyBorder="0" applyAlignment="0" applyProtection="0"/>
    <xf numFmtId="171" fontId="9" fillId="16" borderId="0" applyNumberFormat="0" applyBorder="0" applyAlignment="0" applyProtection="0"/>
    <xf numFmtId="169" fontId="9" fillId="16" borderId="0" applyNumberFormat="0" applyBorder="0" applyAlignment="0" applyProtection="0"/>
    <xf numFmtId="170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171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171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171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171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71" fontId="9" fillId="20" borderId="0" applyNumberFormat="0" applyBorder="0" applyAlignment="0" applyProtection="0"/>
    <xf numFmtId="171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71" fontId="9" fillId="20" borderId="0" applyNumberFormat="0" applyBorder="0" applyAlignment="0" applyProtection="0"/>
    <xf numFmtId="171" fontId="9" fillId="20" borderId="0" applyNumberFormat="0" applyBorder="0" applyAlignment="0" applyProtection="0"/>
    <xf numFmtId="169" fontId="9" fillId="20" borderId="0" applyNumberFormat="0" applyBorder="0" applyAlignment="0" applyProtection="0"/>
    <xf numFmtId="170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71" fontId="9" fillId="20" borderId="0" applyNumberFormat="0" applyBorder="0" applyAlignment="0" applyProtection="0"/>
    <xf numFmtId="171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71" fontId="9" fillId="20" borderId="0" applyNumberFormat="0" applyBorder="0" applyAlignment="0" applyProtection="0"/>
    <xf numFmtId="171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71" fontId="9" fillId="20" borderId="0" applyNumberFormat="0" applyBorder="0" applyAlignment="0" applyProtection="0"/>
    <xf numFmtId="171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71" fontId="9" fillId="20" borderId="0" applyNumberFormat="0" applyBorder="0" applyAlignment="0" applyProtection="0"/>
    <xf numFmtId="171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71" fontId="9" fillId="24" borderId="0" applyNumberFormat="0" applyBorder="0" applyAlignment="0" applyProtection="0"/>
    <xf numFmtId="171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71" fontId="9" fillId="24" borderId="0" applyNumberFormat="0" applyBorder="0" applyAlignment="0" applyProtection="0"/>
    <xf numFmtId="171" fontId="9" fillId="24" borderId="0" applyNumberFormat="0" applyBorder="0" applyAlignment="0" applyProtection="0"/>
    <xf numFmtId="169" fontId="9" fillId="24" borderId="0" applyNumberFormat="0" applyBorder="0" applyAlignment="0" applyProtection="0"/>
    <xf numFmtId="170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71" fontId="9" fillId="24" borderId="0" applyNumberFormat="0" applyBorder="0" applyAlignment="0" applyProtection="0"/>
    <xf numFmtId="171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71" fontId="9" fillId="24" borderId="0" applyNumberFormat="0" applyBorder="0" applyAlignment="0" applyProtection="0"/>
    <xf numFmtId="171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71" fontId="9" fillId="24" borderId="0" applyNumberFormat="0" applyBorder="0" applyAlignment="0" applyProtection="0"/>
    <xf numFmtId="171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71" fontId="9" fillId="24" borderId="0" applyNumberFormat="0" applyBorder="0" applyAlignment="0" applyProtection="0"/>
    <xf numFmtId="171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71" fontId="9" fillId="28" borderId="0" applyNumberFormat="0" applyBorder="0" applyAlignment="0" applyProtection="0"/>
    <xf numFmtId="171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71" fontId="9" fillId="28" borderId="0" applyNumberFormat="0" applyBorder="0" applyAlignment="0" applyProtection="0"/>
    <xf numFmtId="171" fontId="9" fillId="28" borderId="0" applyNumberFormat="0" applyBorder="0" applyAlignment="0" applyProtection="0"/>
    <xf numFmtId="169" fontId="9" fillId="28" borderId="0" applyNumberFormat="0" applyBorder="0" applyAlignment="0" applyProtection="0"/>
    <xf numFmtId="170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71" fontId="9" fillId="28" borderId="0" applyNumberFormat="0" applyBorder="0" applyAlignment="0" applyProtection="0"/>
    <xf numFmtId="171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71" fontId="9" fillId="28" borderId="0" applyNumberFormat="0" applyBorder="0" applyAlignment="0" applyProtection="0"/>
    <xf numFmtId="171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71" fontId="9" fillId="28" borderId="0" applyNumberFormat="0" applyBorder="0" applyAlignment="0" applyProtection="0"/>
    <xf numFmtId="171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71" fontId="9" fillId="28" borderId="0" applyNumberFormat="0" applyBorder="0" applyAlignment="0" applyProtection="0"/>
    <xf numFmtId="171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71" fontId="9" fillId="32" borderId="0" applyNumberFormat="0" applyBorder="0" applyAlignment="0" applyProtection="0"/>
    <xf numFmtId="171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71" fontId="9" fillId="32" borderId="0" applyNumberFormat="0" applyBorder="0" applyAlignment="0" applyProtection="0"/>
    <xf numFmtId="171" fontId="9" fillId="32" borderId="0" applyNumberFormat="0" applyBorder="0" applyAlignment="0" applyProtection="0"/>
    <xf numFmtId="169" fontId="9" fillId="32" borderId="0" applyNumberFormat="0" applyBorder="0" applyAlignment="0" applyProtection="0"/>
    <xf numFmtId="170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71" fontId="9" fillId="32" borderId="0" applyNumberFormat="0" applyBorder="0" applyAlignment="0" applyProtection="0"/>
    <xf numFmtId="171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71" fontId="9" fillId="32" borderId="0" applyNumberFormat="0" applyBorder="0" applyAlignment="0" applyProtection="0"/>
    <xf numFmtId="171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71" fontId="9" fillId="32" borderId="0" applyNumberFormat="0" applyBorder="0" applyAlignment="0" applyProtection="0"/>
    <xf numFmtId="171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71" fontId="9" fillId="32" borderId="0" applyNumberFormat="0" applyBorder="0" applyAlignment="0" applyProtection="0"/>
    <xf numFmtId="171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172" fontId="9" fillId="0" borderId="0"/>
    <xf numFmtId="172" fontId="9" fillId="0" borderId="0"/>
    <xf numFmtId="172" fontId="9" fillId="0" borderId="0"/>
    <xf numFmtId="172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2" fontId="9" fillId="0" borderId="0"/>
    <xf numFmtId="172" fontId="9" fillId="0" borderId="0"/>
    <xf numFmtId="172" fontId="9" fillId="0" borderId="0"/>
    <xf numFmtId="204" fontId="9" fillId="0" borderId="0"/>
    <xf numFmtId="205" fontId="9" fillId="0" borderId="0"/>
    <xf numFmtId="204" fontId="9" fillId="0" borderId="0"/>
    <xf numFmtId="204" fontId="9" fillId="0" borderId="0"/>
    <xf numFmtId="205" fontId="9" fillId="0" borderId="0"/>
    <xf numFmtId="205" fontId="9" fillId="0" borderId="0"/>
    <xf numFmtId="205" fontId="9" fillId="0" borderId="0"/>
    <xf numFmtId="204" fontId="9" fillId="0" borderId="0"/>
    <xf numFmtId="204" fontId="9" fillId="0" borderId="0"/>
    <xf numFmtId="204" fontId="9" fillId="0" borderId="0"/>
    <xf numFmtId="204" fontId="9" fillId="0" borderId="0"/>
    <xf numFmtId="204" fontId="9" fillId="0" borderId="0"/>
    <xf numFmtId="204" fontId="9" fillId="0" borderId="0"/>
    <xf numFmtId="196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4" fontId="9" fillId="0" borderId="0"/>
    <xf numFmtId="204" fontId="9" fillId="0" borderId="0"/>
    <xf numFmtId="204" fontId="9" fillId="0" borderId="0"/>
    <xf numFmtId="204" fontId="9" fillId="0" borderId="0"/>
    <xf numFmtId="203" fontId="9" fillId="0" borderId="0"/>
    <xf numFmtId="203" fontId="9" fillId="0" borderId="0"/>
    <xf numFmtId="204" fontId="9" fillId="0" borderId="0"/>
    <xf numFmtId="204" fontId="9" fillId="0" borderId="0"/>
    <xf numFmtId="204" fontId="9" fillId="0" borderId="0"/>
    <xf numFmtId="204" fontId="9" fillId="0" borderId="0"/>
    <xf numFmtId="169" fontId="9" fillId="0" borderId="0"/>
    <xf numFmtId="170" fontId="9" fillId="0" borderId="0"/>
    <xf numFmtId="170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0" fontId="9" fillId="0" borderId="0"/>
    <xf numFmtId="170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171" fontId="9" fillId="0" borderId="0"/>
    <xf numFmtId="171" fontId="9" fillId="0" borderId="0"/>
    <xf numFmtId="0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0" fontId="9" fillId="0" borderId="0"/>
    <xf numFmtId="170" fontId="9" fillId="0" borderId="0"/>
    <xf numFmtId="17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0" fontId="9" fillId="0" borderId="0"/>
    <xf numFmtId="170" fontId="9" fillId="0" borderId="0"/>
    <xf numFmtId="44" fontId="9" fillId="0" borderId="0"/>
    <xf numFmtId="44" fontId="9" fillId="0" borderId="0"/>
    <xf numFmtId="0" fontId="9" fillId="0" borderId="0"/>
    <xf numFmtId="44" fontId="9" fillId="0" borderId="0"/>
    <xf numFmtId="44" fontId="9" fillId="0" borderId="0"/>
    <xf numFmtId="44" fontId="9" fillId="0" borderId="0"/>
    <xf numFmtId="210" fontId="9" fillId="0" borderId="0"/>
    <xf numFmtId="0" fontId="9" fillId="0" borderId="0"/>
    <xf numFmtId="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169" fontId="9" fillId="0" borderId="0"/>
    <xf numFmtId="169" fontId="9" fillId="0" borderId="0"/>
    <xf numFmtId="169" fontId="9" fillId="0" borderId="0"/>
    <xf numFmtId="172" fontId="9" fillId="0" borderId="0"/>
    <xf numFmtId="172" fontId="9" fillId="0" borderId="0"/>
    <xf numFmtId="172" fontId="9" fillId="0" borderId="0"/>
    <xf numFmtId="172" fontId="9" fillId="0" borderId="0"/>
    <xf numFmtId="169" fontId="9" fillId="0" borderId="0"/>
    <xf numFmtId="172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2" fontId="9" fillId="0" borderId="0"/>
    <xf numFmtId="172" fontId="9" fillId="0" borderId="0"/>
    <xf numFmtId="172" fontId="9" fillId="0" borderId="0"/>
    <xf numFmtId="172" fontId="9" fillId="0" borderId="0"/>
    <xf numFmtId="172" fontId="9" fillId="0" borderId="0"/>
    <xf numFmtId="169" fontId="9" fillId="0" borderId="0"/>
    <xf numFmtId="170" fontId="9" fillId="0" borderId="0"/>
    <xf numFmtId="170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2" fontId="9" fillId="0" borderId="0"/>
    <xf numFmtId="172" fontId="9" fillId="0" borderId="0"/>
    <xf numFmtId="172" fontId="9" fillId="0" borderId="0"/>
    <xf numFmtId="169" fontId="9" fillId="0" borderId="0"/>
    <xf numFmtId="170" fontId="9" fillId="0" borderId="0"/>
    <xf numFmtId="170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0" fontId="9" fillId="0" borderId="0"/>
    <xf numFmtId="172" fontId="9" fillId="0" borderId="0"/>
    <xf numFmtId="0" fontId="9" fillId="0" borderId="0"/>
    <xf numFmtId="171" fontId="9" fillId="0" borderId="0"/>
    <xf numFmtId="171" fontId="9" fillId="0" borderId="0"/>
    <xf numFmtId="208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2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2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2" fontId="9" fillId="0" borderId="0"/>
    <xf numFmtId="4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9" fontId="9" fillId="0" borderId="0"/>
    <xf numFmtId="167" fontId="9" fillId="0" borderId="0"/>
    <xf numFmtId="167" fontId="9" fillId="0" borderId="0"/>
    <xf numFmtId="169" fontId="9" fillId="0" borderId="0"/>
    <xf numFmtId="167" fontId="9" fillId="0" borderId="0"/>
    <xf numFmtId="167" fontId="9" fillId="0" borderId="0"/>
    <xf numFmtId="169" fontId="9" fillId="0" borderId="0"/>
    <xf numFmtId="167" fontId="9" fillId="0" borderId="0"/>
    <xf numFmtId="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7" fontId="9" fillId="0" borderId="0"/>
    <xf numFmtId="167" fontId="9" fillId="0" borderId="0"/>
    <xf numFmtId="0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0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71" fontId="9" fillId="9" borderId="9" applyNumberFormat="0" applyFont="0" applyAlignment="0" applyProtection="0"/>
    <xf numFmtId="171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171" fontId="9" fillId="9" borderId="9" applyNumberFormat="0" applyFont="0" applyAlignment="0" applyProtection="0"/>
    <xf numFmtId="171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171" fontId="9" fillId="9" borderId="9" applyNumberFormat="0" applyFont="0" applyAlignment="0" applyProtection="0"/>
    <xf numFmtId="171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171" fontId="9" fillId="9" borderId="9" applyNumberFormat="0" applyFont="0" applyAlignment="0" applyProtection="0"/>
    <xf numFmtId="171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171" fontId="9" fillId="9" borderId="9" applyNumberFormat="0" applyFont="0" applyAlignment="0" applyProtection="0"/>
    <xf numFmtId="171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171" fontId="9" fillId="9" borderId="9" applyNumberFormat="0" applyFont="0" applyAlignment="0" applyProtection="0"/>
    <xf numFmtId="171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71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71" fontId="8" fillId="11" borderId="0" applyNumberFormat="0" applyBorder="0" applyAlignment="0" applyProtection="0"/>
    <xf numFmtId="171" fontId="8" fillId="11" borderId="0" applyNumberFormat="0" applyBorder="0" applyAlignment="0" applyProtection="0"/>
    <xf numFmtId="169" fontId="8" fillId="11" borderId="0" applyNumberFormat="0" applyBorder="0" applyAlignment="0" applyProtection="0"/>
    <xf numFmtId="170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171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171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171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171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71" fontId="8" fillId="15" borderId="0" applyNumberFormat="0" applyBorder="0" applyAlignment="0" applyProtection="0"/>
    <xf numFmtId="171" fontId="8" fillId="15" borderId="0" applyNumberFormat="0" applyBorder="0" applyAlignment="0" applyProtection="0"/>
    <xf numFmtId="172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70" fontId="8" fillId="15" borderId="0" applyNumberFormat="0" applyBorder="0" applyAlignment="0" applyProtection="0"/>
    <xf numFmtId="170" fontId="8" fillId="15" borderId="0" applyNumberFormat="0" applyBorder="0" applyAlignment="0" applyProtection="0"/>
    <xf numFmtId="170" fontId="8" fillId="15" borderId="0" applyNumberFormat="0" applyBorder="0" applyAlignment="0" applyProtection="0"/>
    <xf numFmtId="170" fontId="8" fillId="15" borderId="0" applyNumberFormat="0" applyBorder="0" applyAlignment="0" applyProtection="0"/>
    <xf numFmtId="171" fontId="8" fillId="15" borderId="0" applyNumberFormat="0" applyBorder="0" applyAlignment="0" applyProtection="0"/>
    <xf numFmtId="171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72" fontId="8" fillId="15" borderId="0" applyNumberFormat="0" applyBorder="0" applyAlignment="0" applyProtection="0"/>
    <xf numFmtId="172" fontId="8" fillId="15" borderId="0" applyNumberFormat="0" applyBorder="0" applyAlignment="0" applyProtection="0"/>
    <xf numFmtId="169" fontId="8" fillId="15" borderId="0" applyNumberFormat="0" applyBorder="0" applyAlignment="0" applyProtection="0"/>
    <xf numFmtId="172" fontId="8" fillId="15" borderId="0" applyNumberFormat="0" applyBorder="0" applyAlignment="0" applyProtection="0"/>
    <xf numFmtId="170" fontId="8" fillId="15" borderId="0" applyNumberFormat="0" applyBorder="0" applyAlignment="0" applyProtection="0"/>
    <xf numFmtId="170" fontId="8" fillId="15" borderId="0" applyNumberFormat="0" applyBorder="0" applyAlignment="0" applyProtection="0"/>
    <xf numFmtId="170" fontId="8" fillId="15" borderId="0" applyNumberFormat="0" applyBorder="0" applyAlignment="0" applyProtection="0"/>
    <xf numFmtId="172" fontId="8" fillId="15" borderId="0" applyNumberFormat="0" applyBorder="0" applyAlignment="0" applyProtection="0"/>
    <xf numFmtId="0" fontId="8" fillId="15" borderId="0" applyNumberFormat="0" applyBorder="0" applyAlignment="0" applyProtection="0"/>
    <xf numFmtId="170" fontId="8" fillId="15" borderId="0" applyNumberFormat="0" applyBorder="0" applyAlignment="0" applyProtection="0"/>
    <xf numFmtId="170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71" fontId="8" fillId="15" borderId="0" applyNumberFormat="0" applyBorder="0" applyAlignment="0" applyProtection="0"/>
    <xf numFmtId="171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71" fontId="8" fillId="15" borderId="0" applyNumberFormat="0" applyBorder="0" applyAlignment="0" applyProtection="0"/>
    <xf numFmtId="171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71" fontId="8" fillId="15" borderId="0" applyNumberFormat="0" applyBorder="0" applyAlignment="0" applyProtection="0"/>
    <xf numFmtId="171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71" fontId="8" fillId="15" borderId="0" applyNumberFormat="0" applyBorder="0" applyAlignment="0" applyProtection="0"/>
    <xf numFmtId="171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71" fontId="8" fillId="19" borderId="0" applyNumberFormat="0" applyBorder="0" applyAlignment="0" applyProtection="0"/>
    <xf numFmtId="171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71" fontId="8" fillId="19" borderId="0" applyNumberFormat="0" applyBorder="0" applyAlignment="0" applyProtection="0"/>
    <xf numFmtId="171" fontId="8" fillId="19" borderId="0" applyNumberFormat="0" applyBorder="0" applyAlignment="0" applyProtection="0"/>
    <xf numFmtId="169" fontId="8" fillId="19" borderId="0" applyNumberFormat="0" applyBorder="0" applyAlignment="0" applyProtection="0"/>
    <xf numFmtId="170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71" fontId="8" fillId="19" borderId="0" applyNumberFormat="0" applyBorder="0" applyAlignment="0" applyProtection="0"/>
    <xf numFmtId="171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71" fontId="8" fillId="19" borderId="0" applyNumberFormat="0" applyBorder="0" applyAlignment="0" applyProtection="0"/>
    <xf numFmtId="171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71" fontId="8" fillId="19" borderId="0" applyNumberFormat="0" applyBorder="0" applyAlignment="0" applyProtection="0"/>
    <xf numFmtId="171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71" fontId="8" fillId="19" borderId="0" applyNumberFormat="0" applyBorder="0" applyAlignment="0" applyProtection="0"/>
    <xf numFmtId="171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71" fontId="8" fillId="23" borderId="0" applyNumberFormat="0" applyBorder="0" applyAlignment="0" applyProtection="0"/>
    <xf numFmtId="171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71" fontId="8" fillId="23" borderId="0" applyNumberFormat="0" applyBorder="0" applyAlignment="0" applyProtection="0"/>
    <xf numFmtId="171" fontId="8" fillId="23" borderId="0" applyNumberFormat="0" applyBorder="0" applyAlignment="0" applyProtection="0"/>
    <xf numFmtId="169" fontId="8" fillId="23" borderId="0" applyNumberFormat="0" applyBorder="0" applyAlignment="0" applyProtection="0"/>
    <xf numFmtId="170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71" fontId="8" fillId="23" borderId="0" applyNumberFormat="0" applyBorder="0" applyAlignment="0" applyProtection="0"/>
    <xf numFmtId="171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71" fontId="8" fillId="23" borderId="0" applyNumberFormat="0" applyBorder="0" applyAlignment="0" applyProtection="0"/>
    <xf numFmtId="171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71" fontId="8" fillId="23" borderId="0" applyNumberFormat="0" applyBorder="0" applyAlignment="0" applyProtection="0"/>
    <xf numFmtId="171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71" fontId="8" fillId="23" borderId="0" applyNumberFormat="0" applyBorder="0" applyAlignment="0" applyProtection="0"/>
    <xf numFmtId="171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71" fontId="8" fillId="27" borderId="0" applyNumberFormat="0" applyBorder="0" applyAlignment="0" applyProtection="0"/>
    <xf numFmtId="171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71" fontId="8" fillId="27" borderId="0" applyNumberFormat="0" applyBorder="0" applyAlignment="0" applyProtection="0"/>
    <xf numFmtId="171" fontId="8" fillId="27" borderId="0" applyNumberFormat="0" applyBorder="0" applyAlignment="0" applyProtection="0"/>
    <xf numFmtId="169" fontId="8" fillId="27" borderId="0" applyNumberFormat="0" applyBorder="0" applyAlignment="0" applyProtection="0"/>
    <xf numFmtId="170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71" fontId="8" fillId="27" borderId="0" applyNumberFormat="0" applyBorder="0" applyAlignment="0" applyProtection="0"/>
    <xf numFmtId="171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71" fontId="8" fillId="27" borderId="0" applyNumberFormat="0" applyBorder="0" applyAlignment="0" applyProtection="0"/>
    <xf numFmtId="171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71" fontId="8" fillId="27" borderId="0" applyNumberFormat="0" applyBorder="0" applyAlignment="0" applyProtection="0"/>
    <xf numFmtId="171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71" fontId="8" fillId="27" borderId="0" applyNumberFormat="0" applyBorder="0" applyAlignment="0" applyProtection="0"/>
    <xf numFmtId="171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71" fontId="8" fillId="31" borderId="0" applyNumberFormat="0" applyBorder="0" applyAlignment="0" applyProtection="0"/>
    <xf numFmtId="171" fontId="8" fillId="31" borderId="0" applyNumberFormat="0" applyBorder="0" applyAlignment="0" applyProtection="0"/>
    <xf numFmtId="172" fontId="8" fillId="31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70" fontId="8" fillId="31" borderId="0" applyNumberFormat="0" applyBorder="0" applyAlignment="0" applyProtection="0"/>
    <xf numFmtId="170" fontId="8" fillId="31" borderId="0" applyNumberFormat="0" applyBorder="0" applyAlignment="0" applyProtection="0"/>
    <xf numFmtId="170" fontId="8" fillId="31" borderId="0" applyNumberFormat="0" applyBorder="0" applyAlignment="0" applyProtection="0"/>
    <xf numFmtId="170" fontId="8" fillId="31" borderId="0" applyNumberFormat="0" applyBorder="0" applyAlignment="0" applyProtection="0"/>
    <xf numFmtId="171" fontId="8" fillId="31" borderId="0" applyNumberFormat="0" applyBorder="0" applyAlignment="0" applyProtection="0"/>
    <xf numFmtId="171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172" fontId="8" fillId="31" borderId="0" applyNumberFormat="0" applyBorder="0" applyAlignment="0" applyProtection="0"/>
    <xf numFmtId="172" fontId="8" fillId="31" borderId="0" applyNumberFormat="0" applyBorder="0" applyAlignment="0" applyProtection="0"/>
    <xf numFmtId="169" fontId="8" fillId="31" borderId="0" applyNumberFormat="0" applyBorder="0" applyAlignment="0" applyProtection="0"/>
    <xf numFmtId="172" fontId="8" fillId="31" borderId="0" applyNumberFormat="0" applyBorder="0" applyAlignment="0" applyProtection="0"/>
    <xf numFmtId="170" fontId="8" fillId="31" borderId="0" applyNumberFormat="0" applyBorder="0" applyAlignment="0" applyProtection="0"/>
    <xf numFmtId="170" fontId="8" fillId="31" borderId="0" applyNumberFormat="0" applyBorder="0" applyAlignment="0" applyProtection="0"/>
    <xf numFmtId="170" fontId="8" fillId="31" borderId="0" applyNumberFormat="0" applyBorder="0" applyAlignment="0" applyProtection="0"/>
    <xf numFmtId="172" fontId="8" fillId="31" borderId="0" applyNumberFormat="0" applyBorder="0" applyAlignment="0" applyProtection="0"/>
    <xf numFmtId="0" fontId="8" fillId="31" borderId="0" applyNumberFormat="0" applyBorder="0" applyAlignment="0" applyProtection="0"/>
    <xf numFmtId="170" fontId="8" fillId="31" borderId="0" applyNumberFormat="0" applyBorder="0" applyAlignment="0" applyProtection="0"/>
    <xf numFmtId="170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71" fontId="8" fillId="31" borderId="0" applyNumberFormat="0" applyBorder="0" applyAlignment="0" applyProtection="0"/>
    <xf numFmtId="171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71" fontId="8" fillId="31" borderId="0" applyNumberFormat="0" applyBorder="0" applyAlignment="0" applyProtection="0"/>
    <xf numFmtId="171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71" fontId="8" fillId="31" borderId="0" applyNumberFormat="0" applyBorder="0" applyAlignment="0" applyProtection="0"/>
    <xf numFmtId="171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71" fontId="8" fillId="31" borderId="0" applyNumberFormat="0" applyBorder="0" applyAlignment="0" applyProtection="0"/>
    <xf numFmtId="171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71" fontId="8" fillId="12" borderId="0" applyNumberFormat="0" applyBorder="0" applyAlignment="0" applyProtection="0"/>
    <xf numFmtId="171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71" fontId="8" fillId="12" borderId="0" applyNumberFormat="0" applyBorder="0" applyAlignment="0" applyProtection="0"/>
    <xf numFmtId="171" fontId="8" fillId="12" borderId="0" applyNumberFormat="0" applyBorder="0" applyAlignment="0" applyProtection="0"/>
    <xf numFmtId="169" fontId="8" fillId="12" borderId="0" applyNumberFormat="0" applyBorder="0" applyAlignment="0" applyProtection="0"/>
    <xf numFmtId="170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71" fontId="8" fillId="12" borderId="0" applyNumberFormat="0" applyBorder="0" applyAlignment="0" applyProtection="0"/>
    <xf numFmtId="171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71" fontId="8" fillId="12" borderId="0" applyNumberFormat="0" applyBorder="0" applyAlignment="0" applyProtection="0"/>
    <xf numFmtId="171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71" fontId="8" fillId="12" borderId="0" applyNumberFormat="0" applyBorder="0" applyAlignment="0" applyProtection="0"/>
    <xf numFmtId="171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71" fontId="8" fillId="12" borderId="0" applyNumberFormat="0" applyBorder="0" applyAlignment="0" applyProtection="0"/>
    <xf numFmtId="171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71" fontId="8" fillId="16" borderId="0" applyNumberFormat="0" applyBorder="0" applyAlignment="0" applyProtection="0"/>
    <xf numFmtId="171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71" fontId="8" fillId="16" borderId="0" applyNumberFormat="0" applyBorder="0" applyAlignment="0" applyProtection="0"/>
    <xf numFmtId="171" fontId="8" fillId="16" borderId="0" applyNumberFormat="0" applyBorder="0" applyAlignment="0" applyProtection="0"/>
    <xf numFmtId="169" fontId="8" fillId="16" borderId="0" applyNumberFormat="0" applyBorder="0" applyAlignment="0" applyProtection="0"/>
    <xf numFmtId="170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71" fontId="8" fillId="16" borderId="0" applyNumberFormat="0" applyBorder="0" applyAlignment="0" applyProtection="0"/>
    <xf numFmtId="171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71" fontId="8" fillId="16" borderId="0" applyNumberFormat="0" applyBorder="0" applyAlignment="0" applyProtection="0"/>
    <xf numFmtId="171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71" fontId="8" fillId="16" borderId="0" applyNumberFormat="0" applyBorder="0" applyAlignment="0" applyProtection="0"/>
    <xf numFmtId="171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71" fontId="8" fillId="16" borderId="0" applyNumberFormat="0" applyBorder="0" applyAlignment="0" applyProtection="0"/>
    <xf numFmtId="171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71" fontId="8" fillId="20" borderId="0" applyNumberFormat="0" applyBorder="0" applyAlignment="0" applyProtection="0"/>
    <xf numFmtId="171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71" fontId="8" fillId="20" borderId="0" applyNumberFormat="0" applyBorder="0" applyAlignment="0" applyProtection="0"/>
    <xf numFmtId="171" fontId="8" fillId="20" borderId="0" applyNumberFormat="0" applyBorder="0" applyAlignment="0" applyProtection="0"/>
    <xf numFmtId="169" fontId="8" fillId="20" borderId="0" applyNumberFormat="0" applyBorder="0" applyAlignment="0" applyProtection="0"/>
    <xf numFmtId="170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71" fontId="8" fillId="20" borderId="0" applyNumberFormat="0" applyBorder="0" applyAlignment="0" applyProtection="0"/>
    <xf numFmtId="171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71" fontId="8" fillId="20" borderId="0" applyNumberFormat="0" applyBorder="0" applyAlignment="0" applyProtection="0"/>
    <xf numFmtId="171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71" fontId="8" fillId="20" borderId="0" applyNumberFormat="0" applyBorder="0" applyAlignment="0" applyProtection="0"/>
    <xf numFmtId="171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71" fontId="8" fillId="20" borderId="0" applyNumberFormat="0" applyBorder="0" applyAlignment="0" applyProtection="0"/>
    <xf numFmtId="171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71" fontId="8" fillId="24" borderId="0" applyNumberFormat="0" applyBorder="0" applyAlignment="0" applyProtection="0"/>
    <xf numFmtId="171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71" fontId="8" fillId="24" borderId="0" applyNumberFormat="0" applyBorder="0" applyAlignment="0" applyProtection="0"/>
    <xf numFmtId="171" fontId="8" fillId="24" borderId="0" applyNumberFormat="0" applyBorder="0" applyAlignment="0" applyProtection="0"/>
    <xf numFmtId="169" fontId="8" fillId="24" borderId="0" applyNumberFormat="0" applyBorder="0" applyAlignment="0" applyProtection="0"/>
    <xf numFmtId="170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71" fontId="8" fillId="24" borderId="0" applyNumberFormat="0" applyBorder="0" applyAlignment="0" applyProtection="0"/>
    <xf numFmtId="171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71" fontId="8" fillId="24" borderId="0" applyNumberFormat="0" applyBorder="0" applyAlignment="0" applyProtection="0"/>
    <xf numFmtId="171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71" fontId="8" fillId="24" borderId="0" applyNumberFormat="0" applyBorder="0" applyAlignment="0" applyProtection="0"/>
    <xf numFmtId="171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71" fontId="8" fillId="24" borderId="0" applyNumberFormat="0" applyBorder="0" applyAlignment="0" applyProtection="0"/>
    <xf numFmtId="171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71" fontId="8" fillId="28" borderId="0" applyNumberFormat="0" applyBorder="0" applyAlignment="0" applyProtection="0"/>
    <xf numFmtId="171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71" fontId="8" fillId="28" borderId="0" applyNumberFormat="0" applyBorder="0" applyAlignment="0" applyProtection="0"/>
    <xf numFmtId="171" fontId="8" fillId="28" borderId="0" applyNumberFormat="0" applyBorder="0" applyAlignment="0" applyProtection="0"/>
    <xf numFmtId="169" fontId="8" fillId="28" borderId="0" applyNumberFormat="0" applyBorder="0" applyAlignment="0" applyProtection="0"/>
    <xf numFmtId="170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71" fontId="8" fillId="28" borderId="0" applyNumberFormat="0" applyBorder="0" applyAlignment="0" applyProtection="0"/>
    <xf numFmtId="171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71" fontId="8" fillId="28" borderId="0" applyNumberFormat="0" applyBorder="0" applyAlignment="0" applyProtection="0"/>
    <xf numFmtId="171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71" fontId="8" fillId="28" borderId="0" applyNumberFormat="0" applyBorder="0" applyAlignment="0" applyProtection="0"/>
    <xf numFmtId="171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71" fontId="8" fillId="28" borderId="0" applyNumberFormat="0" applyBorder="0" applyAlignment="0" applyProtection="0"/>
    <xf numFmtId="171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71" fontId="8" fillId="32" borderId="0" applyNumberFormat="0" applyBorder="0" applyAlignment="0" applyProtection="0"/>
    <xf numFmtId="171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71" fontId="8" fillId="32" borderId="0" applyNumberFormat="0" applyBorder="0" applyAlignment="0" applyProtection="0"/>
    <xf numFmtId="171" fontId="8" fillId="32" borderId="0" applyNumberFormat="0" applyBorder="0" applyAlignment="0" applyProtection="0"/>
    <xf numFmtId="169" fontId="8" fillId="32" borderId="0" applyNumberFormat="0" applyBorder="0" applyAlignment="0" applyProtection="0"/>
    <xf numFmtId="170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71" fontId="8" fillId="32" borderId="0" applyNumberFormat="0" applyBorder="0" applyAlignment="0" applyProtection="0"/>
    <xf numFmtId="171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71" fontId="8" fillId="32" borderId="0" applyNumberFormat="0" applyBorder="0" applyAlignment="0" applyProtection="0"/>
    <xf numFmtId="171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71" fontId="8" fillId="32" borderId="0" applyNumberFormat="0" applyBorder="0" applyAlignment="0" applyProtection="0"/>
    <xf numFmtId="171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71" fontId="8" fillId="32" borderId="0" applyNumberFormat="0" applyBorder="0" applyAlignment="0" applyProtection="0"/>
    <xf numFmtId="171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172" fontId="8" fillId="0" borderId="0"/>
    <xf numFmtId="172" fontId="8" fillId="0" borderId="0"/>
    <xf numFmtId="172" fontId="8" fillId="0" borderId="0"/>
    <xf numFmtId="172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2" fontId="8" fillId="0" borderId="0"/>
    <xf numFmtId="172" fontId="8" fillId="0" borderId="0"/>
    <xf numFmtId="172" fontId="8" fillId="0" borderId="0"/>
    <xf numFmtId="204" fontId="8" fillId="0" borderId="0"/>
    <xf numFmtId="205" fontId="8" fillId="0" borderId="0"/>
    <xf numFmtId="204" fontId="8" fillId="0" borderId="0"/>
    <xf numFmtId="204" fontId="8" fillId="0" borderId="0"/>
    <xf numFmtId="205" fontId="8" fillId="0" borderId="0"/>
    <xf numFmtId="205" fontId="8" fillId="0" borderId="0"/>
    <xf numFmtId="205" fontId="8" fillId="0" borderId="0"/>
    <xf numFmtId="204" fontId="8" fillId="0" borderId="0"/>
    <xf numFmtId="204" fontId="8" fillId="0" borderId="0"/>
    <xf numFmtId="204" fontId="8" fillId="0" borderId="0"/>
    <xf numFmtId="204" fontId="8" fillId="0" borderId="0"/>
    <xf numFmtId="204" fontId="8" fillId="0" borderId="0"/>
    <xf numFmtId="204" fontId="8" fillId="0" borderId="0"/>
    <xf numFmtId="196" fontId="8" fillId="0" borderId="0"/>
    <xf numFmtId="203" fontId="8" fillId="0" borderId="0"/>
    <xf numFmtId="203" fontId="8" fillId="0" borderId="0"/>
    <xf numFmtId="203" fontId="8" fillId="0" borderId="0"/>
    <xf numFmtId="203" fontId="8" fillId="0" borderId="0"/>
    <xf numFmtId="204" fontId="8" fillId="0" borderId="0"/>
    <xf numFmtId="204" fontId="8" fillId="0" borderId="0"/>
    <xf numFmtId="204" fontId="8" fillId="0" borderId="0"/>
    <xf numFmtId="204" fontId="8" fillId="0" borderId="0"/>
    <xf numFmtId="203" fontId="8" fillId="0" borderId="0"/>
    <xf numFmtId="203" fontId="8" fillId="0" borderId="0"/>
    <xf numFmtId="204" fontId="8" fillId="0" borderId="0"/>
    <xf numFmtId="204" fontId="8" fillId="0" borderId="0"/>
    <xf numFmtId="204" fontId="8" fillId="0" borderId="0"/>
    <xf numFmtId="204" fontId="8" fillId="0" borderId="0"/>
    <xf numFmtId="169" fontId="8" fillId="0" borderId="0"/>
    <xf numFmtId="170" fontId="8" fillId="0" borderId="0"/>
    <xf numFmtId="170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70" fontId="8" fillId="0" borderId="0"/>
    <xf numFmtId="170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171" fontId="8" fillId="0" borderId="0"/>
    <xf numFmtId="171" fontId="8" fillId="0" borderId="0"/>
    <xf numFmtId="0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70" fontId="8" fillId="0" borderId="0"/>
    <xf numFmtId="170" fontId="8" fillId="0" borderId="0"/>
    <xf numFmtId="170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0" fontId="8" fillId="0" borderId="0"/>
    <xf numFmtId="170" fontId="8" fillId="0" borderId="0"/>
    <xf numFmtId="44" fontId="8" fillId="0" borderId="0"/>
    <xf numFmtId="44" fontId="8" fillId="0" borderId="0"/>
    <xf numFmtId="0" fontId="8" fillId="0" borderId="0"/>
    <xf numFmtId="44" fontId="8" fillId="0" borderId="0"/>
    <xf numFmtId="44" fontId="8" fillId="0" borderId="0"/>
    <xf numFmtId="44" fontId="8" fillId="0" borderId="0"/>
    <xf numFmtId="210" fontId="8" fillId="0" borderId="0"/>
    <xf numFmtId="0" fontId="8" fillId="0" borderId="0"/>
    <xf numFmtId="0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169" fontId="8" fillId="0" borderId="0"/>
    <xf numFmtId="169" fontId="8" fillId="0" borderId="0"/>
    <xf numFmtId="169" fontId="8" fillId="0" borderId="0"/>
    <xf numFmtId="172" fontId="8" fillId="0" borderId="0"/>
    <xf numFmtId="172" fontId="8" fillId="0" borderId="0"/>
    <xf numFmtId="172" fontId="8" fillId="0" borderId="0"/>
    <xf numFmtId="172" fontId="8" fillId="0" borderId="0"/>
    <xf numFmtId="169" fontId="8" fillId="0" borderId="0"/>
    <xf numFmtId="172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2" fontId="8" fillId="0" borderId="0"/>
    <xf numFmtId="172" fontId="8" fillId="0" borderId="0"/>
    <xf numFmtId="172" fontId="8" fillId="0" borderId="0"/>
    <xf numFmtId="172" fontId="8" fillId="0" borderId="0"/>
    <xf numFmtId="172" fontId="8" fillId="0" borderId="0"/>
    <xf numFmtId="169" fontId="8" fillId="0" borderId="0"/>
    <xf numFmtId="170" fontId="8" fillId="0" borderId="0"/>
    <xf numFmtId="170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2" fontId="8" fillId="0" borderId="0"/>
    <xf numFmtId="172" fontId="8" fillId="0" borderId="0"/>
    <xf numFmtId="172" fontId="8" fillId="0" borderId="0"/>
    <xf numFmtId="169" fontId="8" fillId="0" borderId="0"/>
    <xf numFmtId="170" fontId="8" fillId="0" borderId="0"/>
    <xf numFmtId="170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0" fontId="8" fillId="0" borderId="0"/>
    <xf numFmtId="172" fontId="8" fillId="0" borderId="0"/>
    <xf numFmtId="0" fontId="8" fillId="0" borderId="0"/>
    <xf numFmtId="171" fontId="8" fillId="0" borderId="0"/>
    <xf numFmtId="171" fontId="8" fillId="0" borderId="0"/>
    <xf numFmtId="208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72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72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0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2" fontId="8" fillId="0" borderId="0"/>
    <xf numFmtId="4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167" fontId="8" fillId="0" borderId="0"/>
    <xf numFmtId="167" fontId="8" fillId="0" borderId="0"/>
    <xf numFmtId="167" fontId="8" fillId="0" borderId="0"/>
    <xf numFmtId="167" fontId="8" fillId="0" borderId="0"/>
    <xf numFmtId="169" fontId="8" fillId="0" borderId="0"/>
    <xf numFmtId="167" fontId="8" fillId="0" borderId="0"/>
    <xf numFmtId="167" fontId="8" fillId="0" borderId="0"/>
    <xf numFmtId="169" fontId="8" fillId="0" borderId="0"/>
    <xf numFmtId="167" fontId="8" fillId="0" borderId="0"/>
    <xf numFmtId="167" fontId="8" fillId="0" borderId="0"/>
    <xf numFmtId="169" fontId="8" fillId="0" borderId="0"/>
    <xf numFmtId="167" fontId="8" fillId="0" borderId="0"/>
    <xf numFmtId="0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7" fontId="8" fillId="0" borderId="0"/>
    <xf numFmtId="167" fontId="8" fillId="0" borderId="0"/>
    <xf numFmtId="0" fontId="8" fillId="0" borderId="0"/>
    <xf numFmtId="167" fontId="8" fillId="0" borderId="0"/>
    <xf numFmtId="167" fontId="8" fillId="0" borderId="0"/>
    <xf numFmtId="167" fontId="8" fillId="0" borderId="0"/>
    <xf numFmtId="167" fontId="8" fillId="0" borderId="0"/>
    <xf numFmtId="167" fontId="8" fillId="0" borderId="0"/>
    <xf numFmtId="167" fontId="8" fillId="0" borderId="0"/>
    <xf numFmtId="167" fontId="8" fillId="0" borderId="0"/>
    <xf numFmtId="167" fontId="8" fillId="0" borderId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0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0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71" fontId="8" fillId="9" borderId="9" applyNumberFormat="0" applyFont="0" applyAlignment="0" applyProtection="0"/>
    <xf numFmtId="171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171" fontId="8" fillId="9" borderId="9" applyNumberFormat="0" applyFont="0" applyAlignment="0" applyProtection="0"/>
    <xf numFmtId="171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171" fontId="8" fillId="9" borderId="9" applyNumberFormat="0" applyFont="0" applyAlignment="0" applyProtection="0"/>
    <xf numFmtId="171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0" fontId="8" fillId="9" borderId="9" applyNumberFormat="0" applyFont="0" applyAlignment="0" applyProtection="0"/>
    <xf numFmtId="171" fontId="8" fillId="9" borderId="9" applyNumberFormat="0" applyFont="0" applyAlignment="0" applyProtection="0"/>
    <xf numFmtId="171" fontId="8" fillId="9" borderId="9" applyNumberFormat="0" applyFont="0" applyAlignment="0" applyProtection="0"/>
    <xf numFmtId="169" fontId="8" fillId="9" borderId="9" applyNumberFormat="0" applyFont="0" applyAlignment="0" applyProtection="0"/>
    <xf numFmtId="0" fontId="8" fillId="9" borderId="9" applyNumberFormat="0" applyFont="0" applyAlignment="0" applyProtection="0"/>
    <xf numFmtId="171" fontId="8" fillId="9" borderId="9" applyNumberFormat="0" applyFont="0" applyAlignment="0" applyProtection="0"/>
    <xf numFmtId="171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0" fontId="8" fillId="9" borderId="9" applyNumberFormat="0" applyFont="0" applyAlignment="0" applyProtection="0"/>
    <xf numFmtId="171" fontId="8" fillId="9" borderId="9" applyNumberFormat="0" applyFont="0" applyAlignment="0" applyProtection="0"/>
    <xf numFmtId="171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0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71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71" fontId="8" fillId="11" borderId="0" applyNumberFormat="0" applyBorder="0" applyAlignment="0" applyProtection="0"/>
    <xf numFmtId="171" fontId="8" fillId="11" borderId="0" applyNumberFormat="0" applyBorder="0" applyAlignment="0" applyProtection="0"/>
    <xf numFmtId="169" fontId="8" fillId="11" borderId="0" applyNumberFormat="0" applyBorder="0" applyAlignment="0" applyProtection="0"/>
    <xf numFmtId="170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171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171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171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171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169" fontId="8" fillId="11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71" fontId="8" fillId="15" borderId="0" applyNumberFormat="0" applyBorder="0" applyAlignment="0" applyProtection="0"/>
    <xf numFmtId="171" fontId="8" fillId="15" borderId="0" applyNumberFormat="0" applyBorder="0" applyAlignment="0" applyProtection="0"/>
    <xf numFmtId="172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70" fontId="8" fillId="15" borderId="0" applyNumberFormat="0" applyBorder="0" applyAlignment="0" applyProtection="0"/>
    <xf numFmtId="170" fontId="8" fillId="15" borderId="0" applyNumberFormat="0" applyBorder="0" applyAlignment="0" applyProtection="0"/>
    <xf numFmtId="170" fontId="8" fillId="15" borderId="0" applyNumberFormat="0" applyBorder="0" applyAlignment="0" applyProtection="0"/>
    <xf numFmtId="170" fontId="8" fillId="15" borderId="0" applyNumberFormat="0" applyBorder="0" applyAlignment="0" applyProtection="0"/>
    <xf numFmtId="171" fontId="8" fillId="15" borderId="0" applyNumberFormat="0" applyBorder="0" applyAlignment="0" applyProtection="0"/>
    <xf numFmtId="171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72" fontId="8" fillId="15" borderId="0" applyNumberFormat="0" applyBorder="0" applyAlignment="0" applyProtection="0"/>
    <xf numFmtId="172" fontId="8" fillId="15" borderId="0" applyNumberFormat="0" applyBorder="0" applyAlignment="0" applyProtection="0"/>
    <xf numFmtId="169" fontId="8" fillId="15" borderId="0" applyNumberFormat="0" applyBorder="0" applyAlignment="0" applyProtection="0"/>
    <xf numFmtId="172" fontId="8" fillId="15" borderId="0" applyNumberFormat="0" applyBorder="0" applyAlignment="0" applyProtection="0"/>
    <xf numFmtId="170" fontId="8" fillId="15" borderId="0" applyNumberFormat="0" applyBorder="0" applyAlignment="0" applyProtection="0"/>
    <xf numFmtId="170" fontId="8" fillId="15" borderId="0" applyNumberFormat="0" applyBorder="0" applyAlignment="0" applyProtection="0"/>
    <xf numFmtId="170" fontId="8" fillId="15" borderId="0" applyNumberFormat="0" applyBorder="0" applyAlignment="0" applyProtection="0"/>
    <xf numFmtId="172" fontId="8" fillId="15" borderId="0" applyNumberFormat="0" applyBorder="0" applyAlignment="0" applyProtection="0"/>
    <xf numFmtId="0" fontId="8" fillId="15" borderId="0" applyNumberFormat="0" applyBorder="0" applyAlignment="0" applyProtection="0"/>
    <xf numFmtId="170" fontId="8" fillId="15" borderId="0" applyNumberFormat="0" applyBorder="0" applyAlignment="0" applyProtection="0"/>
    <xf numFmtId="170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71" fontId="8" fillId="15" borderId="0" applyNumberFormat="0" applyBorder="0" applyAlignment="0" applyProtection="0"/>
    <xf numFmtId="171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71" fontId="8" fillId="15" borderId="0" applyNumberFormat="0" applyBorder="0" applyAlignment="0" applyProtection="0"/>
    <xf numFmtId="171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71" fontId="8" fillId="15" borderId="0" applyNumberFormat="0" applyBorder="0" applyAlignment="0" applyProtection="0"/>
    <xf numFmtId="171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71" fontId="8" fillId="15" borderId="0" applyNumberFormat="0" applyBorder="0" applyAlignment="0" applyProtection="0"/>
    <xf numFmtId="171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71" fontId="8" fillId="19" borderId="0" applyNumberFormat="0" applyBorder="0" applyAlignment="0" applyProtection="0"/>
    <xf numFmtId="171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71" fontId="8" fillId="19" borderId="0" applyNumberFormat="0" applyBorder="0" applyAlignment="0" applyProtection="0"/>
    <xf numFmtId="171" fontId="8" fillId="19" borderId="0" applyNumberFormat="0" applyBorder="0" applyAlignment="0" applyProtection="0"/>
    <xf numFmtId="169" fontId="8" fillId="19" borderId="0" applyNumberFormat="0" applyBorder="0" applyAlignment="0" applyProtection="0"/>
    <xf numFmtId="170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71" fontId="8" fillId="19" borderId="0" applyNumberFormat="0" applyBorder="0" applyAlignment="0" applyProtection="0"/>
    <xf numFmtId="171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71" fontId="8" fillId="19" borderId="0" applyNumberFormat="0" applyBorder="0" applyAlignment="0" applyProtection="0"/>
    <xf numFmtId="171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71" fontId="8" fillId="19" borderId="0" applyNumberFormat="0" applyBorder="0" applyAlignment="0" applyProtection="0"/>
    <xf numFmtId="171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71" fontId="8" fillId="19" borderId="0" applyNumberFormat="0" applyBorder="0" applyAlignment="0" applyProtection="0"/>
    <xf numFmtId="171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169" fontId="8" fillId="19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71" fontId="8" fillId="23" borderId="0" applyNumberFormat="0" applyBorder="0" applyAlignment="0" applyProtection="0"/>
    <xf numFmtId="171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71" fontId="8" fillId="23" borderId="0" applyNumberFormat="0" applyBorder="0" applyAlignment="0" applyProtection="0"/>
    <xf numFmtId="171" fontId="8" fillId="23" borderId="0" applyNumberFormat="0" applyBorder="0" applyAlignment="0" applyProtection="0"/>
    <xf numFmtId="169" fontId="8" fillId="23" borderId="0" applyNumberFormat="0" applyBorder="0" applyAlignment="0" applyProtection="0"/>
    <xf numFmtId="170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71" fontId="8" fillId="23" borderId="0" applyNumberFormat="0" applyBorder="0" applyAlignment="0" applyProtection="0"/>
    <xf numFmtId="171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71" fontId="8" fillId="23" borderId="0" applyNumberFormat="0" applyBorder="0" applyAlignment="0" applyProtection="0"/>
    <xf numFmtId="171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71" fontId="8" fillId="23" borderId="0" applyNumberFormat="0" applyBorder="0" applyAlignment="0" applyProtection="0"/>
    <xf numFmtId="171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71" fontId="8" fillId="23" borderId="0" applyNumberFormat="0" applyBorder="0" applyAlignment="0" applyProtection="0"/>
    <xf numFmtId="171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169" fontId="8" fillId="23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71" fontId="8" fillId="27" borderId="0" applyNumberFormat="0" applyBorder="0" applyAlignment="0" applyProtection="0"/>
    <xf numFmtId="171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71" fontId="8" fillId="27" borderId="0" applyNumberFormat="0" applyBorder="0" applyAlignment="0" applyProtection="0"/>
    <xf numFmtId="171" fontId="8" fillId="27" borderId="0" applyNumberFormat="0" applyBorder="0" applyAlignment="0" applyProtection="0"/>
    <xf numFmtId="169" fontId="8" fillId="27" borderId="0" applyNumberFormat="0" applyBorder="0" applyAlignment="0" applyProtection="0"/>
    <xf numFmtId="170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71" fontId="8" fillId="27" borderId="0" applyNumberFormat="0" applyBorder="0" applyAlignment="0" applyProtection="0"/>
    <xf numFmtId="171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71" fontId="8" fillId="27" borderId="0" applyNumberFormat="0" applyBorder="0" applyAlignment="0" applyProtection="0"/>
    <xf numFmtId="171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71" fontId="8" fillId="27" borderId="0" applyNumberFormat="0" applyBorder="0" applyAlignment="0" applyProtection="0"/>
    <xf numFmtId="171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71" fontId="8" fillId="27" borderId="0" applyNumberFormat="0" applyBorder="0" applyAlignment="0" applyProtection="0"/>
    <xf numFmtId="171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169" fontId="8" fillId="27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71" fontId="8" fillId="31" borderId="0" applyNumberFormat="0" applyBorder="0" applyAlignment="0" applyProtection="0"/>
    <xf numFmtId="171" fontId="8" fillId="31" borderId="0" applyNumberFormat="0" applyBorder="0" applyAlignment="0" applyProtection="0"/>
    <xf numFmtId="172" fontId="8" fillId="31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70" fontId="8" fillId="31" borderId="0" applyNumberFormat="0" applyBorder="0" applyAlignment="0" applyProtection="0"/>
    <xf numFmtId="170" fontId="8" fillId="31" borderId="0" applyNumberFormat="0" applyBorder="0" applyAlignment="0" applyProtection="0"/>
    <xf numFmtId="170" fontId="8" fillId="31" borderId="0" applyNumberFormat="0" applyBorder="0" applyAlignment="0" applyProtection="0"/>
    <xf numFmtId="170" fontId="8" fillId="31" borderId="0" applyNumberFormat="0" applyBorder="0" applyAlignment="0" applyProtection="0"/>
    <xf numFmtId="171" fontId="8" fillId="31" borderId="0" applyNumberFormat="0" applyBorder="0" applyAlignment="0" applyProtection="0"/>
    <xf numFmtId="171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172" fontId="8" fillId="31" borderId="0" applyNumberFormat="0" applyBorder="0" applyAlignment="0" applyProtection="0"/>
    <xf numFmtId="172" fontId="8" fillId="31" borderId="0" applyNumberFormat="0" applyBorder="0" applyAlignment="0" applyProtection="0"/>
    <xf numFmtId="169" fontId="8" fillId="31" borderId="0" applyNumberFormat="0" applyBorder="0" applyAlignment="0" applyProtection="0"/>
    <xf numFmtId="172" fontId="8" fillId="31" borderId="0" applyNumberFormat="0" applyBorder="0" applyAlignment="0" applyProtection="0"/>
    <xf numFmtId="170" fontId="8" fillId="31" borderId="0" applyNumberFormat="0" applyBorder="0" applyAlignment="0" applyProtection="0"/>
    <xf numFmtId="170" fontId="8" fillId="31" borderId="0" applyNumberFormat="0" applyBorder="0" applyAlignment="0" applyProtection="0"/>
    <xf numFmtId="170" fontId="8" fillId="31" borderId="0" applyNumberFormat="0" applyBorder="0" applyAlignment="0" applyProtection="0"/>
    <xf numFmtId="172" fontId="8" fillId="31" borderId="0" applyNumberFormat="0" applyBorder="0" applyAlignment="0" applyProtection="0"/>
    <xf numFmtId="0" fontId="8" fillId="31" borderId="0" applyNumberFormat="0" applyBorder="0" applyAlignment="0" applyProtection="0"/>
    <xf numFmtId="170" fontId="8" fillId="31" borderId="0" applyNumberFormat="0" applyBorder="0" applyAlignment="0" applyProtection="0"/>
    <xf numFmtId="170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71" fontId="8" fillId="31" borderId="0" applyNumberFormat="0" applyBorder="0" applyAlignment="0" applyProtection="0"/>
    <xf numFmtId="171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71" fontId="8" fillId="31" borderId="0" applyNumberFormat="0" applyBorder="0" applyAlignment="0" applyProtection="0"/>
    <xf numFmtId="171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71" fontId="8" fillId="31" borderId="0" applyNumberFormat="0" applyBorder="0" applyAlignment="0" applyProtection="0"/>
    <xf numFmtId="171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71" fontId="8" fillId="31" borderId="0" applyNumberFormat="0" applyBorder="0" applyAlignment="0" applyProtection="0"/>
    <xf numFmtId="171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169" fontId="8" fillId="31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71" fontId="8" fillId="12" borderId="0" applyNumberFormat="0" applyBorder="0" applyAlignment="0" applyProtection="0"/>
    <xf numFmtId="171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71" fontId="8" fillId="12" borderId="0" applyNumberFormat="0" applyBorder="0" applyAlignment="0" applyProtection="0"/>
    <xf numFmtId="171" fontId="8" fillId="12" borderId="0" applyNumberFormat="0" applyBorder="0" applyAlignment="0" applyProtection="0"/>
    <xf numFmtId="169" fontId="8" fillId="12" borderId="0" applyNumberFormat="0" applyBorder="0" applyAlignment="0" applyProtection="0"/>
    <xf numFmtId="170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71" fontId="8" fillId="12" borderId="0" applyNumberFormat="0" applyBorder="0" applyAlignment="0" applyProtection="0"/>
    <xf numFmtId="171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71" fontId="8" fillId="12" borderId="0" applyNumberFormat="0" applyBorder="0" applyAlignment="0" applyProtection="0"/>
    <xf numFmtId="171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71" fontId="8" fillId="12" borderId="0" applyNumberFormat="0" applyBorder="0" applyAlignment="0" applyProtection="0"/>
    <xf numFmtId="171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71" fontId="8" fillId="12" borderId="0" applyNumberFormat="0" applyBorder="0" applyAlignment="0" applyProtection="0"/>
    <xf numFmtId="171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169" fontId="8" fillId="12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71" fontId="8" fillId="16" borderId="0" applyNumberFormat="0" applyBorder="0" applyAlignment="0" applyProtection="0"/>
    <xf numFmtId="171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71" fontId="8" fillId="16" borderId="0" applyNumberFormat="0" applyBorder="0" applyAlignment="0" applyProtection="0"/>
    <xf numFmtId="171" fontId="8" fillId="16" borderId="0" applyNumberFormat="0" applyBorder="0" applyAlignment="0" applyProtection="0"/>
    <xf numFmtId="169" fontId="8" fillId="16" borderId="0" applyNumberFormat="0" applyBorder="0" applyAlignment="0" applyProtection="0"/>
    <xf numFmtId="170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71" fontId="8" fillId="16" borderId="0" applyNumberFormat="0" applyBorder="0" applyAlignment="0" applyProtection="0"/>
    <xf numFmtId="171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71" fontId="8" fillId="16" borderId="0" applyNumberFormat="0" applyBorder="0" applyAlignment="0" applyProtection="0"/>
    <xf numFmtId="171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71" fontId="8" fillId="16" borderId="0" applyNumberFormat="0" applyBorder="0" applyAlignment="0" applyProtection="0"/>
    <xf numFmtId="171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71" fontId="8" fillId="16" borderId="0" applyNumberFormat="0" applyBorder="0" applyAlignment="0" applyProtection="0"/>
    <xf numFmtId="171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169" fontId="8" fillId="16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71" fontId="8" fillId="20" borderId="0" applyNumberFormat="0" applyBorder="0" applyAlignment="0" applyProtection="0"/>
    <xf numFmtId="171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71" fontId="8" fillId="20" borderId="0" applyNumberFormat="0" applyBorder="0" applyAlignment="0" applyProtection="0"/>
    <xf numFmtId="171" fontId="8" fillId="20" borderId="0" applyNumberFormat="0" applyBorder="0" applyAlignment="0" applyProtection="0"/>
    <xf numFmtId="169" fontId="8" fillId="20" borderId="0" applyNumberFormat="0" applyBorder="0" applyAlignment="0" applyProtection="0"/>
    <xf numFmtId="170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71" fontId="8" fillId="20" borderId="0" applyNumberFormat="0" applyBorder="0" applyAlignment="0" applyProtection="0"/>
    <xf numFmtId="171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71" fontId="8" fillId="20" borderId="0" applyNumberFormat="0" applyBorder="0" applyAlignment="0" applyProtection="0"/>
    <xf numFmtId="171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71" fontId="8" fillId="20" borderId="0" applyNumberFormat="0" applyBorder="0" applyAlignment="0" applyProtection="0"/>
    <xf numFmtId="171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71" fontId="8" fillId="20" borderId="0" applyNumberFormat="0" applyBorder="0" applyAlignment="0" applyProtection="0"/>
    <xf numFmtId="171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169" fontId="8" fillId="20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71" fontId="8" fillId="24" borderId="0" applyNumberFormat="0" applyBorder="0" applyAlignment="0" applyProtection="0"/>
    <xf numFmtId="171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71" fontId="8" fillId="24" borderId="0" applyNumberFormat="0" applyBorder="0" applyAlignment="0" applyProtection="0"/>
    <xf numFmtId="171" fontId="8" fillId="24" borderId="0" applyNumberFormat="0" applyBorder="0" applyAlignment="0" applyProtection="0"/>
    <xf numFmtId="169" fontId="8" fillId="24" borderId="0" applyNumberFormat="0" applyBorder="0" applyAlignment="0" applyProtection="0"/>
    <xf numFmtId="170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71" fontId="8" fillId="24" borderId="0" applyNumberFormat="0" applyBorder="0" applyAlignment="0" applyProtection="0"/>
    <xf numFmtId="171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71" fontId="8" fillId="24" borderId="0" applyNumberFormat="0" applyBorder="0" applyAlignment="0" applyProtection="0"/>
    <xf numFmtId="171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71" fontId="8" fillId="24" borderId="0" applyNumberFormat="0" applyBorder="0" applyAlignment="0" applyProtection="0"/>
    <xf numFmtId="171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71" fontId="8" fillId="24" borderId="0" applyNumberFormat="0" applyBorder="0" applyAlignment="0" applyProtection="0"/>
    <xf numFmtId="171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169" fontId="8" fillId="24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71" fontId="8" fillId="28" borderId="0" applyNumberFormat="0" applyBorder="0" applyAlignment="0" applyProtection="0"/>
    <xf numFmtId="171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71" fontId="8" fillId="28" borderId="0" applyNumberFormat="0" applyBorder="0" applyAlignment="0" applyProtection="0"/>
    <xf numFmtId="171" fontId="8" fillId="28" borderId="0" applyNumberFormat="0" applyBorder="0" applyAlignment="0" applyProtection="0"/>
    <xf numFmtId="169" fontId="8" fillId="28" borderId="0" applyNumberFormat="0" applyBorder="0" applyAlignment="0" applyProtection="0"/>
    <xf numFmtId="170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71" fontId="8" fillId="28" borderId="0" applyNumberFormat="0" applyBorder="0" applyAlignment="0" applyProtection="0"/>
    <xf numFmtId="171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71" fontId="8" fillId="28" borderId="0" applyNumberFormat="0" applyBorder="0" applyAlignment="0" applyProtection="0"/>
    <xf numFmtId="171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71" fontId="8" fillId="28" borderId="0" applyNumberFormat="0" applyBorder="0" applyAlignment="0" applyProtection="0"/>
    <xf numFmtId="171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71" fontId="8" fillId="28" borderId="0" applyNumberFormat="0" applyBorder="0" applyAlignment="0" applyProtection="0"/>
    <xf numFmtId="171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169" fontId="8" fillId="28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71" fontId="8" fillId="32" borderId="0" applyNumberFormat="0" applyBorder="0" applyAlignment="0" applyProtection="0"/>
    <xf numFmtId="171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71" fontId="8" fillId="32" borderId="0" applyNumberFormat="0" applyBorder="0" applyAlignment="0" applyProtection="0"/>
    <xf numFmtId="171" fontId="8" fillId="32" borderId="0" applyNumberFormat="0" applyBorder="0" applyAlignment="0" applyProtection="0"/>
    <xf numFmtId="169" fontId="8" fillId="32" borderId="0" applyNumberFormat="0" applyBorder="0" applyAlignment="0" applyProtection="0"/>
    <xf numFmtId="170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71" fontId="8" fillId="32" borderId="0" applyNumberFormat="0" applyBorder="0" applyAlignment="0" applyProtection="0"/>
    <xf numFmtId="171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71" fontId="8" fillId="32" borderId="0" applyNumberFormat="0" applyBorder="0" applyAlignment="0" applyProtection="0"/>
    <xf numFmtId="171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71" fontId="8" fillId="32" borderId="0" applyNumberFormat="0" applyBorder="0" applyAlignment="0" applyProtection="0"/>
    <xf numFmtId="171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71" fontId="8" fillId="32" borderId="0" applyNumberFormat="0" applyBorder="0" applyAlignment="0" applyProtection="0"/>
    <xf numFmtId="171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0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169" fontId="8" fillId="32" borderId="0" applyNumberFormat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172" fontId="8" fillId="0" borderId="0"/>
    <xf numFmtId="172" fontId="8" fillId="0" borderId="0"/>
    <xf numFmtId="172" fontId="8" fillId="0" borderId="0"/>
    <xf numFmtId="172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2" fontId="8" fillId="0" borderId="0"/>
    <xf numFmtId="172" fontId="8" fillId="0" borderId="0"/>
    <xf numFmtId="172" fontId="8" fillId="0" borderId="0"/>
    <xf numFmtId="204" fontId="8" fillId="0" borderId="0"/>
    <xf numFmtId="205" fontId="8" fillId="0" borderId="0"/>
    <xf numFmtId="204" fontId="8" fillId="0" borderId="0"/>
    <xf numFmtId="204" fontId="8" fillId="0" borderId="0"/>
    <xf numFmtId="205" fontId="8" fillId="0" borderId="0"/>
    <xf numFmtId="205" fontId="8" fillId="0" borderId="0"/>
    <xf numFmtId="205" fontId="8" fillId="0" borderId="0"/>
    <xf numFmtId="204" fontId="8" fillId="0" borderId="0"/>
    <xf numFmtId="204" fontId="8" fillId="0" borderId="0"/>
    <xf numFmtId="204" fontId="8" fillId="0" borderId="0"/>
    <xf numFmtId="204" fontId="8" fillId="0" borderId="0"/>
    <xf numFmtId="204" fontId="8" fillId="0" borderId="0"/>
    <xf numFmtId="204" fontId="8" fillId="0" borderId="0"/>
    <xf numFmtId="196" fontId="8" fillId="0" borderId="0"/>
    <xf numFmtId="203" fontId="8" fillId="0" borderId="0"/>
    <xf numFmtId="203" fontId="8" fillId="0" borderId="0"/>
    <xf numFmtId="203" fontId="8" fillId="0" borderId="0"/>
    <xf numFmtId="203" fontId="8" fillId="0" borderId="0"/>
    <xf numFmtId="204" fontId="8" fillId="0" borderId="0"/>
    <xf numFmtId="204" fontId="8" fillId="0" borderId="0"/>
    <xf numFmtId="204" fontId="8" fillId="0" borderId="0"/>
    <xf numFmtId="204" fontId="8" fillId="0" borderId="0"/>
    <xf numFmtId="203" fontId="8" fillId="0" borderId="0"/>
    <xf numFmtId="203" fontId="8" fillId="0" borderId="0"/>
    <xf numFmtId="204" fontId="8" fillId="0" borderId="0"/>
    <xf numFmtId="204" fontId="8" fillId="0" borderId="0"/>
    <xf numFmtId="204" fontId="8" fillId="0" borderId="0"/>
    <xf numFmtId="204" fontId="8" fillId="0" borderId="0"/>
    <xf numFmtId="169" fontId="8" fillId="0" borderId="0"/>
    <xf numFmtId="170" fontId="8" fillId="0" borderId="0"/>
    <xf numFmtId="170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70" fontId="8" fillId="0" borderId="0"/>
    <xf numFmtId="170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171" fontId="8" fillId="0" borderId="0"/>
    <xf numFmtId="171" fontId="8" fillId="0" borderId="0"/>
    <xf numFmtId="0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70" fontId="8" fillId="0" borderId="0"/>
    <xf numFmtId="170" fontId="8" fillId="0" borderId="0"/>
    <xf numFmtId="170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0" fontId="8" fillId="0" borderId="0"/>
    <xf numFmtId="170" fontId="8" fillId="0" borderId="0"/>
    <xf numFmtId="44" fontId="8" fillId="0" borderId="0"/>
    <xf numFmtId="44" fontId="8" fillId="0" borderId="0"/>
    <xf numFmtId="0" fontId="8" fillId="0" borderId="0"/>
    <xf numFmtId="44" fontId="8" fillId="0" borderId="0"/>
    <xf numFmtId="44" fontId="8" fillId="0" borderId="0"/>
    <xf numFmtId="44" fontId="8" fillId="0" borderId="0"/>
    <xf numFmtId="210" fontId="8" fillId="0" borderId="0"/>
    <xf numFmtId="0" fontId="8" fillId="0" borderId="0"/>
    <xf numFmtId="0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169" fontId="8" fillId="0" borderId="0"/>
    <xf numFmtId="169" fontId="8" fillId="0" borderId="0"/>
    <xf numFmtId="169" fontId="8" fillId="0" borderId="0"/>
    <xf numFmtId="172" fontId="8" fillId="0" borderId="0"/>
    <xf numFmtId="172" fontId="8" fillId="0" borderId="0"/>
    <xf numFmtId="172" fontId="8" fillId="0" borderId="0"/>
    <xf numFmtId="172" fontId="8" fillId="0" borderId="0"/>
    <xf numFmtId="169" fontId="8" fillId="0" borderId="0"/>
    <xf numFmtId="172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2" fontId="8" fillId="0" borderId="0"/>
    <xf numFmtId="172" fontId="8" fillId="0" borderId="0"/>
    <xf numFmtId="172" fontId="8" fillId="0" borderId="0"/>
    <xf numFmtId="172" fontId="8" fillId="0" borderId="0"/>
    <xf numFmtId="172" fontId="8" fillId="0" borderId="0"/>
    <xf numFmtId="169" fontId="8" fillId="0" borderId="0"/>
    <xf numFmtId="170" fontId="8" fillId="0" borderId="0"/>
    <xf numFmtId="170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2" fontId="8" fillId="0" borderId="0"/>
    <xf numFmtId="172" fontId="8" fillId="0" borderId="0"/>
    <xf numFmtId="172" fontId="8" fillId="0" borderId="0"/>
    <xf numFmtId="169" fontId="8" fillId="0" borderId="0"/>
    <xf numFmtId="170" fontId="8" fillId="0" borderId="0"/>
    <xf numFmtId="170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0" fontId="8" fillId="0" borderId="0"/>
    <xf numFmtId="172" fontId="8" fillId="0" borderId="0"/>
    <xf numFmtId="0" fontId="8" fillId="0" borderId="0"/>
    <xf numFmtId="171" fontId="8" fillId="0" borderId="0"/>
    <xf numFmtId="171" fontId="8" fillId="0" borderId="0"/>
    <xf numFmtId="208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72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72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0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2" fontId="8" fillId="0" borderId="0"/>
    <xf numFmtId="4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167" fontId="8" fillId="0" borderId="0"/>
    <xf numFmtId="167" fontId="8" fillId="0" borderId="0"/>
    <xf numFmtId="167" fontId="8" fillId="0" borderId="0"/>
    <xf numFmtId="167" fontId="8" fillId="0" borderId="0"/>
    <xf numFmtId="169" fontId="8" fillId="0" borderId="0"/>
    <xf numFmtId="167" fontId="8" fillId="0" borderId="0"/>
    <xf numFmtId="167" fontId="8" fillId="0" borderId="0"/>
    <xf numFmtId="169" fontId="8" fillId="0" borderId="0"/>
    <xf numFmtId="167" fontId="8" fillId="0" borderId="0"/>
    <xf numFmtId="167" fontId="8" fillId="0" borderId="0"/>
    <xf numFmtId="169" fontId="8" fillId="0" borderId="0"/>
    <xf numFmtId="167" fontId="8" fillId="0" borderId="0"/>
    <xf numFmtId="0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7" fontId="8" fillId="0" borderId="0"/>
    <xf numFmtId="167" fontId="8" fillId="0" borderId="0"/>
    <xf numFmtId="0" fontId="8" fillId="0" borderId="0"/>
    <xf numFmtId="167" fontId="8" fillId="0" borderId="0"/>
    <xf numFmtId="167" fontId="8" fillId="0" borderId="0"/>
    <xf numFmtId="167" fontId="8" fillId="0" borderId="0"/>
    <xf numFmtId="167" fontId="8" fillId="0" borderId="0"/>
    <xf numFmtId="167" fontId="8" fillId="0" borderId="0"/>
    <xf numFmtId="167" fontId="8" fillId="0" borderId="0"/>
    <xf numFmtId="167" fontId="8" fillId="0" borderId="0"/>
    <xf numFmtId="167" fontId="8" fillId="0" borderId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171" fontId="8" fillId="0" borderId="0"/>
    <xf numFmtId="171" fontId="8" fillId="0" borderId="0"/>
    <xf numFmtId="169" fontId="8" fillId="0" borderId="0"/>
    <xf numFmtId="169" fontId="8" fillId="0" borderId="0"/>
    <xf numFmtId="169" fontId="8" fillId="0" borderId="0"/>
    <xf numFmtId="0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0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71" fontId="8" fillId="9" borderId="9" applyNumberFormat="0" applyFont="0" applyAlignment="0" applyProtection="0"/>
    <xf numFmtId="171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171" fontId="8" fillId="9" borderId="9" applyNumberFormat="0" applyFont="0" applyAlignment="0" applyProtection="0"/>
    <xf numFmtId="171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171" fontId="8" fillId="9" borderId="9" applyNumberFormat="0" applyFont="0" applyAlignment="0" applyProtection="0"/>
    <xf numFmtId="171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0" fontId="8" fillId="9" borderId="9" applyNumberFormat="0" applyFont="0" applyAlignment="0" applyProtection="0"/>
    <xf numFmtId="171" fontId="8" fillId="9" borderId="9" applyNumberFormat="0" applyFont="0" applyAlignment="0" applyProtection="0"/>
    <xf numFmtId="171" fontId="8" fillId="9" borderId="9" applyNumberFormat="0" applyFont="0" applyAlignment="0" applyProtection="0"/>
    <xf numFmtId="169" fontId="8" fillId="9" borderId="9" applyNumberFormat="0" applyFont="0" applyAlignment="0" applyProtection="0"/>
    <xf numFmtId="0" fontId="8" fillId="9" borderId="9" applyNumberFormat="0" applyFont="0" applyAlignment="0" applyProtection="0"/>
    <xf numFmtId="171" fontId="8" fillId="9" borderId="9" applyNumberFormat="0" applyFont="0" applyAlignment="0" applyProtection="0"/>
    <xf numFmtId="171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0" fontId="8" fillId="9" borderId="9" applyNumberFormat="0" applyFont="0" applyAlignment="0" applyProtection="0"/>
    <xf numFmtId="171" fontId="8" fillId="9" borderId="9" applyNumberFormat="0" applyFont="0" applyAlignment="0" applyProtection="0"/>
    <xf numFmtId="171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0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0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169" fontId="8" fillId="9" borderId="9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18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5" fillId="0" borderId="0"/>
    <xf numFmtId="240" fontId="35" fillId="0" borderId="0"/>
    <xf numFmtId="240" fontId="35" fillId="0" borderId="0"/>
    <xf numFmtId="0" fontId="44" fillId="0" borderId="0"/>
    <xf numFmtId="0" fontId="44" fillId="0" borderId="0"/>
    <xf numFmtId="0" fontId="35" fillId="0" borderId="0"/>
    <xf numFmtId="0" fontId="35" fillId="0" borderId="0"/>
    <xf numFmtId="0" fontId="35" fillId="0" borderId="0"/>
    <xf numFmtId="0" fontId="35" fillId="0" borderId="0"/>
  </cellStyleXfs>
  <cellXfs count="611">
    <xf numFmtId="0" fontId="0" fillId="0" borderId="0" xfId="0" applyAlignment="1">
      <alignment vertical="top"/>
    </xf>
    <xf numFmtId="0" fontId="31" fillId="34" borderId="1" xfId="0" applyFont="1" applyFill="1" applyBorder="1" applyAlignment="1">
      <alignment horizontal="center" vertical="center"/>
    </xf>
    <xf numFmtId="167" fontId="33" fillId="0" borderId="11" xfId="0" applyNumberFormat="1" applyFont="1" applyBorder="1" applyAlignment="1">
      <alignment horizontal="center" vertical="top"/>
    </xf>
    <xf numFmtId="0" fontId="32" fillId="0" borderId="1" xfId="0" applyFont="1" applyBorder="1" applyAlignment="1">
      <alignment horizontal="left" vertical="top"/>
    </xf>
    <xf numFmtId="167" fontId="31" fillId="34" borderId="1" xfId="0" applyNumberFormat="1" applyFont="1" applyFill="1" applyBorder="1" applyAlignment="1">
      <alignment horizontal="center" vertical="center"/>
    </xf>
    <xf numFmtId="0" fontId="31" fillId="41" borderId="1" xfId="0" applyFont="1" applyFill="1" applyBorder="1" applyAlignment="1">
      <alignment horizontal="center" vertical="center"/>
    </xf>
    <xf numFmtId="0" fontId="31" fillId="42" borderId="1" xfId="0" applyFont="1" applyFill="1" applyBorder="1" applyAlignment="1">
      <alignment horizontal="center" vertical="center"/>
    </xf>
    <xf numFmtId="0" fontId="31" fillId="44" borderId="1" xfId="0" applyFont="1" applyFill="1" applyBorder="1" applyAlignment="1">
      <alignment horizontal="center" vertical="center"/>
    </xf>
    <xf numFmtId="167" fontId="31" fillId="44" borderId="1" xfId="0" applyNumberFormat="1" applyFont="1" applyFill="1" applyBorder="1" applyAlignment="1">
      <alignment horizontal="center" vertical="center"/>
    </xf>
    <xf numFmtId="0" fontId="31" fillId="45" borderId="1" xfId="0" applyFont="1" applyFill="1" applyBorder="1" applyAlignment="1">
      <alignment horizontal="center" vertical="center"/>
    </xf>
    <xf numFmtId="167" fontId="31" fillId="45" borderId="1" xfId="0" applyNumberFormat="1" applyFont="1" applyFill="1" applyBorder="1" applyAlignment="1">
      <alignment horizontal="center" vertical="center"/>
    </xf>
    <xf numFmtId="0" fontId="35" fillId="0" borderId="0" xfId="1" applyAlignment="1">
      <alignment vertical="top"/>
    </xf>
    <xf numFmtId="0" fontId="35" fillId="0" borderId="0" xfId="0" applyFont="1" applyAlignment="1">
      <alignment vertical="top"/>
    </xf>
    <xf numFmtId="43" fontId="33" fillId="0" borderId="11" xfId="0" applyNumberFormat="1" applyFont="1" applyBorder="1" applyAlignment="1">
      <alignment horizontal="center" vertical="top"/>
    </xf>
    <xf numFmtId="0" fontId="14" fillId="0" borderId="0" xfId="19325"/>
    <xf numFmtId="0" fontId="26" fillId="37" borderId="44" xfId="19325" applyFont="1" applyFill="1" applyBorder="1" applyAlignment="1">
      <alignment horizontal="center" vertical="center" wrapText="1"/>
    </xf>
    <xf numFmtId="0" fontId="26" fillId="37" borderId="12" xfId="19325" applyFont="1" applyFill="1" applyBorder="1" applyAlignment="1">
      <alignment vertical="center" wrapText="1"/>
    </xf>
    <xf numFmtId="0" fontId="26" fillId="41" borderId="49" xfId="19325" applyFont="1" applyFill="1" applyBorder="1" applyAlignment="1">
      <alignment horizontal="center" vertical="center" wrapText="1"/>
    </xf>
    <xf numFmtId="0" fontId="26" fillId="41" borderId="50" xfId="19325" applyFont="1" applyFill="1" applyBorder="1" applyAlignment="1">
      <alignment horizontal="center" vertical="center" wrapText="1"/>
    </xf>
    <xf numFmtId="0" fontId="26" fillId="37" borderId="51" xfId="19325" applyFont="1" applyFill="1" applyBorder="1" applyAlignment="1">
      <alignment vertical="center" wrapText="1"/>
    </xf>
    <xf numFmtId="0" fontId="26" fillId="41" borderId="52" xfId="19325" applyFont="1" applyFill="1" applyBorder="1" applyAlignment="1">
      <alignment horizontal="center" vertical="center" wrapText="1"/>
    </xf>
    <xf numFmtId="0" fontId="26" fillId="37" borderId="13" xfId="19325" applyFont="1" applyFill="1" applyBorder="1" applyAlignment="1">
      <alignment vertical="center" wrapText="1"/>
    </xf>
    <xf numFmtId="0" fontId="26" fillId="41" borderId="53" xfId="19325" applyFont="1" applyFill="1" applyBorder="1" applyAlignment="1">
      <alignment horizontal="center" vertical="center" wrapText="1"/>
    </xf>
    <xf numFmtId="43" fontId="14" fillId="0" borderId="0" xfId="19325" applyNumberFormat="1"/>
    <xf numFmtId="0" fontId="14" fillId="0" borderId="1" xfId="19325" applyFont="1" applyBorder="1" applyAlignment="1">
      <alignment horizontal="center" vertical="center" wrapText="1"/>
    </xf>
    <xf numFmtId="43" fontId="14" fillId="0" borderId="1" xfId="19325" applyNumberFormat="1" applyFont="1" applyBorder="1" applyAlignment="1">
      <alignment horizontal="center" vertical="center"/>
    </xf>
    <xf numFmtId="167" fontId="14" fillId="0" borderId="1" xfId="19325" applyNumberFormat="1" applyFont="1" applyBorder="1" applyAlignment="1">
      <alignment horizontal="center" vertical="center"/>
    </xf>
    <xf numFmtId="0" fontId="159" fillId="79" borderId="17" xfId="19325" applyFont="1" applyFill="1" applyBorder="1" applyAlignment="1">
      <alignment horizontal="center" vertical="center" wrapText="1"/>
    </xf>
    <xf numFmtId="43" fontId="159" fillId="79" borderId="1" xfId="19325" applyNumberFormat="1" applyFont="1" applyFill="1" applyBorder="1" applyAlignment="1">
      <alignment horizontal="center" vertical="center"/>
    </xf>
    <xf numFmtId="167" fontId="159" fillId="79" borderId="1" xfId="19325" applyNumberFormat="1" applyFont="1" applyFill="1" applyBorder="1" applyAlignment="1">
      <alignment horizontal="center" vertical="center"/>
    </xf>
    <xf numFmtId="0" fontId="159" fillId="79" borderId="17" xfId="19325" applyFont="1" applyFill="1" applyBorder="1" applyAlignment="1">
      <alignment horizontal="center" vertical="center"/>
    </xf>
    <xf numFmtId="0" fontId="26" fillId="37" borderId="11" xfId="19325" applyFont="1" applyFill="1" applyBorder="1" applyAlignment="1">
      <alignment vertical="center" wrapText="1"/>
    </xf>
    <xf numFmtId="0" fontId="14" fillId="0" borderId="17" xfId="19325" applyFont="1" applyBorder="1" applyAlignment="1">
      <alignment wrapText="1"/>
    </xf>
    <xf numFmtId="0" fontId="14" fillId="0" borderId="18" xfId="19325" applyFont="1" applyBorder="1" applyAlignment="1">
      <alignment wrapText="1"/>
    </xf>
    <xf numFmtId="0" fontId="14" fillId="0" borderId="15" xfId="19325" applyBorder="1"/>
    <xf numFmtId="0" fontId="14" fillId="0" borderId="18" xfId="19325" applyBorder="1"/>
    <xf numFmtId="0" fontId="14" fillId="0" borderId="16" xfId="19325" applyBorder="1"/>
    <xf numFmtId="0" fontId="14" fillId="0" borderId="0" xfId="19325" applyBorder="1"/>
    <xf numFmtId="0" fontId="14" fillId="0" borderId="54" xfId="19325" applyBorder="1"/>
    <xf numFmtId="167" fontId="14" fillId="0" borderId="0" xfId="19325" applyNumberFormat="1"/>
    <xf numFmtId="43" fontId="14" fillId="37" borderId="12" xfId="19325" applyNumberFormat="1" applyFont="1" applyFill="1" applyBorder="1" applyAlignment="1">
      <alignment vertical="center"/>
    </xf>
    <xf numFmtId="0" fontId="159" fillId="43" borderId="1" xfId="19325" applyFont="1" applyFill="1" applyBorder="1" applyAlignment="1">
      <alignment horizontal="center" vertical="center" wrapText="1"/>
    </xf>
    <xf numFmtId="43" fontId="159" fillId="43" borderId="1" xfId="19325" applyNumberFormat="1" applyFont="1" applyFill="1" applyBorder="1" applyAlignment="1">
      <alignment horizontal="center" vertical="center"/>
    </xf>
    <xf numFmtId="167" fontId="159" fillId="43" borderId="1" xfId="19325" applyNumberFormat="1" applyFont="1" applyFill="1" applyBorder="1" applyAlignment="1">
      <alignment horizontal="center" vertical="center"/>
    </xf>
    <xf numFmtId="43" fontId="29" fillId="43" borderId="1" xfId="16657" applyNumberFormat="1" applyFont="1" applyFill="1" applyBorder="1"/>
    <xf numFmtId="43" fontId="14" fillId="37" borderId="11" xfId="19325" applyNumberFormat="1" applyFont="1" applyFill="1" applyBorder="1" applyAlignment="1">
      <alignment vertical="center"/>
    </xf>
    <xf numFmtId="167" fontId="29" fillId="43" borderId="1" xfId="16657" applyNumberFormat="1" applyFont="1" applyFill="1" applyBorder="1"/>
    <xf numFmtId="0" fontId="14" fillId="0" borderId="19" xfId="19325" applyBorder="1"/>
    <xf numFmtId="0" fontId="26" fillId="34" borderId="1" xfId="19325" applyFont="1" applyFill="1" applyBorder="1" applyAlignment="1">
      <alignment horizontal="center" vertical="center" wrapText="1"/>
    </xf>
    <xf numFmtId="43" fontId="26" fillId="34" borderId="1" xfId="19325" applyNumberFormat="1" applyFont="1" applyFill="1" applyBorder="1" applyAlignment="1">
      <alignment horizontal="center" vertical="center"/>
    </xf>
    <xf numFmtId="43" fontId="26" fillId="34" borderId="1" xfId="16657" applyNumberFormat="1" applyFont="1" applyFill="1" applyBorder="1"/>
    <xf numFmtId="167" fontId="26" fillId="34" borderId="1" xfId="16657" applyNumberFormat="1" applyFont="1" applyFill="1" applyBorder="1"/>
    <xf numFmtId="0" fontId="159" fillId="79" borderId="1" xfId="19325" applyFont="1" applyFill="1" applyBorder="1" applyAlignment="1">
      <alignment horizontal="center" vertical="center" wrapText="1"/>
    </xf>
    <xf numFmtId="43" fontId="29" fillId="79" borderId="1" xfId="19325" applyNumberFormat="1" applyFont="1" applyFill="1" applyBorder="1"/>
    <xf numFmtId="167" fontId="29" fillId="79" borderId="1" xfId="19325" applyNumberFormat="1" applyFont="1" applyFill="1" applyBorder="1"/>
    <xf numFmtId="0" fontId="14" fillId="0" borderId="39" xfId="19325" applyFont="1" applyBorder="1" applyAlignment="1">
      <alignment wrapText="1"/>
    </xf>
    <xf numFmtId="0" fontId="14" fillId="0" borderId="34" xfId="19325" applyFont="1" applyBorder="1" applyAlignment="1">
      <alignment wrapText="1"/>
    </xf>
    <xf numFmtId="0" fontId="14" fillId="0" borderId="34" xfId="19325" applyBorder="1"/>
    <xf numFmtId="0" fontId="159" fillId="80" borderId="1" xfId="24750" applyFont="1" applyFill="1" applyBorder="1" applyAlignment="1">
      <alignment horizontal="center" vertical="center" wrapText="1"/>
    </xf>
    <xf numFmtId="4" fontId="159" fillId="80" borderId="1" xfId="24750" applyNumberFormat="1" applyFont="1" applyFill="1" applyBorder="1" applyAlignment="1">
      <alignment horizontal="center" vertical="center" wrapText="1"/>
    </xf>
    <xf numFmtId="0" fontId="159" fillId="80" borderId="11" xfId="24750" applyFont="1" applyFill="1" applyBorder="1" applyAlignment="1">
      <alignment horizontal="center" vertical="center" wrapText="1"/>
    </xf>
    <xf numFmtId="0" fontId="14" fillId="0" borderId="1" xfId="24750" applyFont="1" applyBorder="1" applyAlignment="1">
      <alignment horizontal="center"/>
    </xf>
    <xf numFmtId="0" fontId="29" fillId="81" borderId="1" xfId="24750" applyFont="1" applyFill="1" applyBorder="1" applyAlignment="1">
      <alignment horizontal="center"/>
    </xf>
    <xf numFmtId="167" fontId="29" fillId="81" borderId="1" xfId="19325" applyNumberFormat="1" applyFont="1" applyFill="1" applyBorder="1" applyAlignment="1">
      <alignment horizontal="center" vertical="center"/>
    </xf>
    <xf numFmtId="172" fontId="159" fillId="80" borderId="1" xfId="24750" applyNumberFormat="1" applyFont="1" applyFill="1" applyBorder="1" applyAlignment="1">
      <alignment horizontal="center" vertical="center" wrapText="1"/>
    </xf>
    <xf numFmtId="4" fontId="14" fillId="0" borderId="1" xfId="16343" applyNumberFormat="1" applyFont="1" applyBorder="1" applyAlignment="1">
      <alignment horizontal="center"/>
    </xf>
    <xf numFmtId="172" fontId="14" fillId="0" borderId="1" xfId="24750" applyNumberFormat="1" applyFont="1" applyBorder="1" applyAlignment="1">
      <alignment horizontal="center"/>
    </xf>
    <xf numFmtId="0" fontId="32" fillId="0" borderId="1" xfId="24750" applyFont="1" applyBorder="1" applyAlignment="1">
      <alignment horizontal="center"/>
    </xf>
    <xf numFmtId="4" fontId="32" fillId="0" borderId="1" xfId="16343" applyNumberFormat="1" applyFont="1" applyBorder="1" applyAlignment="1">
      <alignment horizontal="center"/>
    </xf>
    <xf numFmtId="172" fontId="32" fillId="0" borderId="1" xfId="24750" applyNumberFormat="1" applyFont="1" applyBorder="1" applyAlignment="1">
      <alignment horizontal="center"/>
    </xf>
    <xf numFmtId="0" fontId="34" fillId="36" borderId="16" xfId="19325" applyFont="1" applyFill="1" applyBorder="1" applyAlignment="1">
      <alignment vertical="center" wrapText="1"/>
    </xf>
    <xf numFmtId="0" fontId="26" fillId="34" borderId="1" xfId="24750" applyFont="1" applyFill="1" applyBorder="1" applyAlignment="1">
      <alignment horizontal="center" vertical="center" wrapText="1"/>
    </xf>
    <xf numFmtId="0" fontId="159" fillId="37" borderId="12" xfId="24750" applyFont="1" applyFill="1" applyBorder="1" applyAlignment="1">
      <alignment vertical="center" wrapText="1"/>
    </xf>
    <xf numFmtId="238" fontId="14" fillId="0" borderId="1" xfId="19325" applyNumberFormat="1" applyFont="1" applyBorder="1" applyAlignment="1">
      <alignment horizontal="center" vertical="center" wrapText="1"/>
    </xf>
    <xf numFmtId="0" fontId="159" fillId="37" borderId="13" xfId="24750" applyFont="1" applyFill="1" applyBorder="1" applyAlignment="1">
      <alignment vertical="center" wrapText="1"/>
    </xf>
    <xf numFmtId="0" fontId="159" fillId="39" borderId="1" xfId="19325" applyFont="1" applyFill="1" applyBorder="1" applyAlignment="1">
      <alignment horizontal="center" vertical="center" wrapText="1"/>
    </xf>
    <xf numFmtId="43" fontId="159" fillId="39" borderId="1" xfId="19325" applyNumberFormat="1" applyFont="1" applyFill="1" applyBorder="1" applyAlignment="1">
      <alignment horizontal="center" vertical="center"/>
    </xf>
    <xf numFmtId="167" fontId="159" fillId="39" borderId="1" xfId="19325" applyNumberFormat="1" applyFont="1" applyFill="1" applyBorder="1" applyAlignment="1">
      <alignment horizontal="center" vertical="center"/>
    </xf>
    <xf numFmtId="0" fontId="156" fillId="38" borderId="1" xfId="19316" applyFont="1" applyFill="1" applyBorder="1" applyAlignment="1">
      <alignment horizontal="center" vertical="top"/>
    </xf>
    <xf numFmtId="0" fontId="14" fillId="0" borderId="1" xfId="19325" applyBorder="1" applyAlignment="1">
      <alignment horizontal="center" vertical="center"/>
    </xf>
    <xf numFmtId="43" fontId="0" fillId="37" borderId="1" xfId="16657" applyNumberFormat="1" applyFont="1" applyFill="1" applyBorder="1" applyAlignment="1">
      <alignment horizontal="center" vertical="center"/>
    </xf>
    <xf numFmtId="43" fontId="14" fillId="81" borderId="1" xfId="24750" applyNumberFormat="1" applyFont="1" applyFill="1" applyBorder="1" applyAlignment="1">
      <alignment horizontal="center"/>
    </xf>
    <xf numFmtId="0" fontId="156" fillId="38" borderId="17" xfId="19316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156" fillId="38" borderId="1" xfId="19316" applyFont="1" applyFill="1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0" fillId="0" borderId="63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6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38" fontId="158" fillId="0" borderId="0" xfId="19325" applyNumberFormat="1" applyFont="1" applyBorder="1" applyAlignment="1">
      <alignment vertical="center"/>
    </xf>
    <xf numFmtId="0" fontId="162" fillId="83" borderId="1" xfId="21326" applyFont="1" applyFill="1" applyBorder="1" applyAlignment="1">
      <alignment horizontal="center" vertical="center" wrapText="1"/>
    </xf>
    <xf numFmtId="0" fontId="162" fillId="83" borderId="1" xfId="21326" applyNumberFormat="1" applyFont="1" applyFill="1" applyBorder="1" applyAlignment="1">
      <alignment horizontal="center" vertical="center" wrapText="1"/>
    </xf>
    <xf numFmtId="0" fontId="162" fillId="83" borderId="1" xfId="15143" applyNumberFormat="1" applyFont="1" applyFill="1" applyBorder="1" applyAlignment="1">
      <alignment horizontal="center" vertical="center" wrapText="1"/>
    </xf>
    <xf numFmtId="238" fontId="32" fillId="0" borderId="1" xfId="19325" applyNumberFormat="1" applyFont="1" applyBorder="1" applyAlignment="1">
      <alignment horizontal="center" vertical="center" wrapText="1"/>
    </xf>
    <xf numFmtId="0" fontId="26" fillId="41" borderId="42" xfId="19325" applyFont="1" applyFill="1" applyBorder="1" applyAlignment="1">
      <alignment horizontal="center" vertical="center" wrapText="1"/>
    </xf>
    <xf numFmtId="0" fontId="26" fillId="41" borderId="49" xfId="19325" applyFont="1" applyFill="1" applyBorder="1" applyAlignment="1">
      <alignment horizontal="center" vertical="center" wrapText="1"/>
    </xf>
    <xf numFmtId="0" fontId="157" fillId="0" borderId="0" xfId="19325" applyFont="1" applyAlignment="1">
      <alignment horizontal="center" vertical="center"/>
    </xf>
    <xf numFmtId="238" fontId="161" fillId="0" borderId="0" xfId="19325" applyNumberFormat="1" applyFont="1" applyBorder="1" applyAlignment="1">
      <alignment horizontal="center" vertical="center" wrapText="1"/>
    </xf>
    <xf numFmtId="0" fontId="158" fillId="0" borderId="0" xfId="19325" applyFont="1" applyAlignment="1">
      <alignment horizontal="center" vertical="center"/>
    </xf>
    <xf numFmtId="0" fontId="26" fillId="41" borderId="41" xfId="19325" applyFont="1" applyFill="1" applyBorder="1" applyAlignment="1">
      <alignment horizontal="center" vertical="center" wrapText="1"/>
    </xf>
    <xf numFmtId="0" fontId="155" fillId="0" borderId="0" xfId="0" applyFont="1" applyAlignment="1">
      <alignment vertical="top"/>
    </xf>
    <xf numFmtId="239" fontId="155" fillId="0" borderId="0" xfId="0" applyNumberFormat="1" applyFont="1" applyAlignment="1">
      <alignment vertical="top"/>
    </xf>
    <xf numFmtId="0" fontId="0" fillId="0" borderId="0" xfId="0" applyBorder="1" applyAlignment="1">
      <alignment vertical="top"/>
    </xf>
    <xf numFmtId="0" fontId="26" fillId="41" borderId="46" xfId="19325" applyFont="1" applyFill="1" applyBorder="1" applyAlignment="1">
      <alignment horizontal="center" vertical="center" wrapText="1"/>
    </xf>
    <xf numFmtId="0" fontId="163" fillId="0" borderId="0" xfId="0" applyFont="1" applyAlignment="1">
      <alignment horizontal="center" vertical="top"/>
    </xf>
    <xf numFmtId="238" fontId="155" fillId="0" borderId="0" xfId="0" applyNumberFormat="1" applyFont="1" applyAlignment="1">
      <alignment horizontal="center" vertical="top"/>
    </xf>
    <xf numFmtId="0" fontId="13" fillId="0" borderId="0" xfId="29334"/>
    <xf numFmtId="238" fontId="29" fillId="0" borderId="0" xfId="29334" applyNumberFormat="1" applyFont="1" applyAlignment="1">
      <alignment horizontal="center"/>
    </xf>
    <xf numFmtId="0" fontId="31" fillId="41" borderId="75" xfId="29334" applyFont="1" applyFill="1" applyBorder="1" applyAlignment="1">
      <alignment horizontal="center" vertical="center" wrapText="1"/>
    </xf>
    <xf numFmtId="0" fontId="31" fillId="41" borderId="76" xfId="29334" applyFont="1" applyFill="1" applyBorder="1" applyAlignment="1">
      <alignment horizontal="center" vertical="center" wrapText="1"/>
    </xf>
    <xf numFmtId="0" fontId="31" fillId="41" borderId="77" xfId="29334" applyFont="1" applyFill="1" applyBorder="1" applyAlignment="1">
      <alignment horizontal="center" vertical="center" wrapText="1"/>
    </xf>
    <xf numFmtId="0" fontId="29" fillId="0" borderId="1" xfId="29334" applyFont="1" applyBorder="1" applyAlignment="1">
      <alignment horizontal="center" vertical="center" wrapText="1"/>
    </xf>
    <xf numFmtId="0" fontId="13" fillId="0" borderId="1" xfId="29334" applyFont="1" applyBorder="1" applyAlignment="1">
      <alignment horizontal="center" vertical="center" wrapText="1"/>
    </xf>
    <xf numFmtId="38" fontId="29" fillId="0" borderId="1" xfId="29334" applyNumberFormat="1" applyFont="1" applyBorder="1" applyAlignment="1">
      <alignment horizontal="right" vertical="center" wrapText="1"/>
    </xf>
    <xf numFmtId="10" fontId="29" fillId="0" borderId="1" xfId="29334" applyNumberFormat="1" applyFont="1" applyBorder="1" applyAlignment="1">
      <alignment horizontal="center" vertical="center" wrapText="1"/>
    </xf>
    <xf numFmtId="238" fontId="29" fillId="0" borderId="1" xfId="29334" applyNumberFormat="1" applyFont="1" applyBorder="1" applyAlignment="1">
      <alignment horizontal="center" vertical="center" wrapText="1"/>
    </xf>
    <xf numFmtId="40" fontId="29" fillId="0" borderId="1" xfId="29334" applyNumberFormat="1" applyFont="1" applyBorder="1" applyAlignment="1">
      <alignment horizontal="right" vertical="center" wrapText="1"/>
    </xf>
    <xf numFmtId="38" fontId="166" fillId="0" borderId="1" xfId="29334" applyNumberFormat="1" applyFont="1" applyBorder="1" applyAlignment="1">
      <alignment horizontal="right" vertical="center" wrapText="1"/>
    </xf>
    <xf numFmtId="40" fontId="166" fillId="0" borderId="1" xfId="29334" applyNumberFormat="1" applyFont="1" applyBorder="1" applyAlignment="1">
      <alignment horizontal="right" vertical="center" wrapText="1"/>
    </xf>
    <xf numFmtId="0" fontId="29" fillId="79" borderId="1" xfId="29334" applyFont="1" applyFill="1" applyBorder="1" applyAlignment="1">
      <alignment horizontal="center" vertical="center" wrapText="1"/>
    </xf>
    <xf numFmtId="38" fontId="29" fillId="79" borderId="1" xfId="29334" applyNumberFormat="1" applyFont="1" applyFill="1" applyBorder="1" applyAlignment="1">
      <alignment horizontal="center" vertical="center" wrapText="1"/>
    </xf>
    <xf numFmtId="38" fontId="31" fillId="41" borderId="76" xfId="29334" applyNumberFormat="1" applyFont="1" applyFill="1" applyBorder="1" applyAlignment="1">
      <alignment horizontal="center" vertical="center" wrapText="1"/>
    </xf>
    <xf numFmtId="0" fontId="31" fillId="41" borderId="76" xfId="29334" applyFont="1" applyFill="1" applyBorder="1" applyAlignment="1">
      <alignment horizontal="center" vertical="center"/>
    </xf>
    <xf numFmtId="0" fontId="31" fillId="41" borderId="77" xfId="29334" applyFont="1" applyFill="1" applyBorder="1" applyAlignment="1">
      <alignment horizontal="center" vertical="center"/>
    </xf>
    <xf numFmtId="4" fontId="13" fillId="0" borderId="0" xfId="29334" applyNumberFormat="1"/>
    <xf numFmtId="10" fontId="13" fillId="0" borderId="0" xfId="29334" applyNumberFormat="1"/>
    <xf numFmtId="15" fontId="13" fillId="0" borderId="0" xfId="29334" applyNumberFormat="1"/>
    <xf numFmtId="3" fontId="13" fillId="0" borderId="0" xfId="29334" applyNumberFormat="1"/>
    <xf numFmtId="0" fontId="163" fillId="0" borderId="0" xfId="0" applyFont="1" applyAlignment="1">
      <alignment horizontal="center" vertical="top"/>
    </xf>
    <xf numFmtId="0" fontId="156" fillId="0" borderId="11" xfId="0" applyFont="1" applyBorder="1" applyAlignment="1">
      <alignment horizontal="center" vertical="center"/>
    </xf>
    <xf numFmtId="0" fontId="29" fillId="85" borderId="1" xfId="29334" applyFont="1" applyFill="1" applyBorder="1" applyAlignment="1">
      <alignment horizontal="center" vertical="center" wrapText="1"/>
    </xf>
    <xf numFmtId="0" fontId="13" fillId="85" borderId="1" xfId="29334" applyFill="1" applyBorder="1"/>
    <xf numFmtId="0" fontId="29" fillId="0" borderId="0" xfId="29334" quotePrefix="1" applyFont="1"/>
    <xf numFmtId="0" fontId="35" fillId="2" borderId="1" xfId="1" applyFill="1" applyBorder="1" applyAlignment="1">
      <alignment horizontal="center" vertical="center" wrapText="1"/>
    </xf>
    <xf numFmtId="0" fontId="31" fillId="86" borderId="71" xfId="0" applyFont="1" applyFill="1" applyBorder="1" applyAlignment="1">
      <alignment horizontal="center" vertical="center"/>
    </xf>
    <xf numFmtId="0" fontId="31" fillId="86" borderId="70" xfId="0" applyFont="1" applyFill="1" applyBorder="1" applyAlignment="1">
      <alignment horizontal="center" vertical="center"/>
    </xf>
    <xf numFmtId="0" fontId="31" fillId="86" borderId="67" xfId="0" applyFont="1" applyFill="1" applyBorder="1" applyAlignment="1">
      <alignment horizontal="center" vertical="center"/>
    </xf>
    <xf numFmtId="0" fontId="31" fillId="86" borderId="68" xfId="0" applyFont="1" applyFill="1" applyBorder="1" applyAlignment="1">
      <alignment horizontal="center" vertical="center"/>
    </xf>
    <xf numFmtId="167" fontId="33" fillId="87" borderId="1" xfId="0" applyNumberFormat="1" applyFont="1" applyFill="1" applyBorder="1" applyAlignment="1">
      <alignment horizontal="center" vertical="top"/>
    </xf>
    <xf numFmtId="0" fontId="169" fillId="0" borderId="0" xfId="0" applyFont="1" applyAlignment="1">
      <alignment horizontal="center" vertical="center"/>
    </xf>
    <xf numFmtId="43" fontId="31" fillId="44" borderId="1" xfId="0" applyNumberFormat="1" applyFont="1" applyFill="1" applyBorder="1" applyAlignment="1">
      <alignment horizontal="center" vertical="center"/>
    </xf>
    <xf numFmtId="43" fontId="31" fillId="41" borderId="1" xfId="0" applyNumberFormat="1" applyFont="1" applyFill="1" applyBorder="1" applyAlignment="1">
      <alignment horizontal="center" vertical="center"/>
    </xf>
    <xf numFmtId="43" fontId="31" fillId="42" borderId="1" xfId="0" applyNumberFormat="1" applyFont="1" applyFill="1" applyBorder="1" applyAlignment="1">
      <alignment horizontal="center" vertical="center"/>
    </xf>
    <xf numFmtId="43" fontId="31" fillId="45" borderId="1" xfId="0" applyNumberFormat="1" applyFont="1" applyFill="1" applyBorder="1" applyAlignment="1">
      <alignment horizontal="center" vertical="center"/>
    </xf>
    <xf numFmtId="43" fontId="31" fillId="34" borderId="1" xfId="0" applyNumberFormat="1" applyFont="1" applyFill="1" applyBorder="1" applyAlignment="1">
      <alignment horizontal="center" vertical="center"/>
    </xf>
    <xf numFmtId="0" fontId="31" fillId="86" borderId="1" xfId="0" applyFont="1" applyFill="1" applyBorder="1" applyAlignment="1">
      <alignment horizontal="center" vertical="center"/>
    </xf>
    <xf numFmtId="0" fontId="12" fillId="0" borderId="1" xfId="19325" applyFont="1" applyBorder="1" applyAlignment="1">
      <alignment horizontal="center" vertical="center"/>
    </xf>
    <xf numFmtId="0" fontId="29" fillId="81" borderId="1" xfId="24750" applyFont="1" applyFill="1" applyBorder="1" applyAlignment="1">
      <alignment horizontal="center"/>
    </xf>
    <xf numFmtId="0" fontId="156" fillId="81" borderId="1" xfId="19325" applyFont="1" applyFill="1" applyBorder="1" applyAlignment="1">
      <alignment horizontal="center" vertical="center"/>
    </xf>
    <xf numFmtId="238" fontId="158" fillId="0" borderId="0" xfId="19325" applyNumberFormat="1" applyFont="1" applyBorder="1" applyAlignment="1">
      <alignment horizontal="center" vertical="center"/>
    </xf>
    <xf numFmtId="0" fontId="29" fillId="81" borderId="39" xfId="24750" applyFont="1" applyFill="1" applyBorder="1" applyAlignment="1">
      <alignment vertical="center"/>
    </xf>
    <xf numFmtId="0" fontId="29" fillId="81" borderId="34" xfId="24750" applyFont="1" applyFill="1" applyBorder="1" applyAlignment="1">
      <alignment vertical="center"/>
    </xf>
    <xf numFmtId="0" fontId="29" fillId="81" borderId="14" xfId="24750" applyFont="1" applyFill="1" applyBorder="1" applyAlignment="1">
      <alignment vertical="center"/>
    </xf>
    <xf numFmtId="0" fontId="29" fillId="81" borderId="15" xfId="24750" applyFont="1" applyFill="1" applyBorder="1" applyAlignment="1">
      <alignment vertical="center"/>
    </xf>
    <xf numFmtId="0" fontId="156" fillId="81" borderId="12" xfId="19325" applyFont="1" applyFill="1" applyBorder="1" applyAlignment="1">
      <alignment horizontal="center" vertical="center"/>
    </xf>
    <xf numFmtId="0" fontId="11" fillId="0" borderId="1" xfId="19325" applyFont="1" applyBorder="1" applyAlignment="1">
      <alignment horizontal="center" vertical="center" wrapText="1"/>
    </xf>
    <xf numFmtId="14" fontId="31" fillId="88" borderId="1" xfId="0" applyNumberFormat="1" applyFont="1" applyFill="1" applyBorder="1" applyAlignment="1">
      <alignment horizontal="center" vertical="center"/>
    </xf>
    <xf numFmtId="0" fontId="31" fillId="88" borderId="1" xfId="0" applyFont="1" applyFill="1" applyBorder="1" applyAlignment="1">
      <alignment horizontal="center" vertical="center"/>
    </xf>
    <xf numFmtId="43" fontId="31" fillId="88" borderId="1" xfId="14659" applyFont="1" applyFill="1" applyBorder="1" applyAlignment="1">
      <alignment horizontal="center" vertical="center"/>
    </xf>
    <xf numFmtId="0" fontId="0" fillId="0" borderId="0" xfId="0"/>
    <xf numFmtId="14" fontId="32" fillId="0" borderId="1" xfId="0" applyNumberFormat="1" applyFont="1" applyBorder="1" applyAlignment="1">
      <alignment horizontal="right" vertical="top"/>
    </xf>
    <xf numFmtId="0" fontId="32" fillId="0" borderId="1" xfId="0" applyFont="1" applyBorder="1"/>
    <xf numFmtId="43" fontId="32" fillId="0" borderId="1" xfId="14659" applyFont="1" applyBorder="1" applyAlignment="1">
      <alignment horizontal="right" vertical="top"/>
    </xf>
    <xf numFmtId="0" fontId="32" fillId="0" borderId="1" xfId="0" applyFont="1" applyBorder="1" applyAlignment="1">
      <alignment horizontal="right"/>
    </xf>
    <xf numFmtId="43" fontId="33" fillId="35" borderId="11" xfId="0" applyNumberFormat="1" applyFont="1" applyFill="1" applyBorder="1" applyAlignment="1">
      <alignment horizontal="center" vertical="top"/>
    </xf>
    <xf numFmtId="0" fontId="29" fillId="81" borderId="37" xfId="24750" applyFont="1" applyFill="1" applyBorder="1" applyAlignment="1">
      <alignment vertical="center"/>
    </xf>
    <xf numFmtId="0" fontId="29" fillId="81" borderId="0" xfId="24750" applyFont="1" applyFill="1" applyBorder="1" applyAlignment="1">
      <alignment vertical="center"/>
    </xf>
    <xf numFmtId="0" fontId="32" fillId="37" borderId="1" xfId="0" applyFont="1" applyFill="1" applyBorder="1"/>
    <xf numFmtId="4" fontId="0" fillId="0" borderId="0" xfId="0" applyNumberFormat="1" applyAlignment="1">
      <alignment vertical="top"/>
    </xf>
    <xf numFmtId="0" fontId="35" fillId="0" borderId="0" xfId="0" applyFont="1"/>
    <xf numFmtId="167" fontId="32" fillId="44" borderId="1" xfId="15143" applyNumberFormat="1" applyFont="1" applyFill="1" applyBorder="1" applyAlignment="1">
      <alignment wrapText="1"/>
    </xf>
    <xf numFmtId="1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2" fontId="0" fillId="0" borderId="0" xfId="0" applyNumberFormat="1" applyAlignment="1">
      <alignment horizontal="right" vertical="top"/>
    </xf>
    <xf numFmtId="0" fontId="0" fillId="0" borderId="0" xfId="0" applyFill="1" applyAlignment="1">
      <alignment vertical="top"/>
    </xf>
    <xf numFmtId="0" fontId="29" fillId="0" borderId="12" xfId="29334" applyFont="1" applyBorder="1" applyAlignment="1">
      <alignment horizontal="left" vertical="center" wrapText="1"/>
    </xf>
    <xf numFmtId="0" fontId="29" fillId="0" borderId="11" xfId="29334" applyFont="1" applyBorder="1" applyAlignment="1">
      <alignment horizontal="left" vertical="center" wrapText="1"/>
    </xf>
    <xf numFmtId="0" fontId="31" fillId="84" borderId="17" xfId="29334" applyFont="1" applyFill="1" applyBorder="1" applyAlignment="1">
      <alignment horizontal="left"/>
    </xf>
    <xf numFmtId="0" fontId="31" fillId="84" borderId="18" xfId="29334" applyFont="1" applyFill="1" applyBorder="1" applyAlignment="1">
      <alignment horizontal="left"/>
    </xf>
    <xf numFmtId="0" fontId="31" fillId="84" borderId="19" xfId="29334" applyFont="1" applyFill="1" applyBorder="1" applyAlignment="1">
      <alignment horizontal="left"/>
    </xf>
    <xf numFmtId="0" fontId="165" fillId="42" borderId="15" xfId="29334" applyFont="1" applyFill="1" applyBorder="1" applyAlignment="1">
      <alignment horizontal="center"/>
    </xf>
    <xf numFmtId="0" fontId="29" fillId="0" borderId="12" xfId="29334" applyFont="1" applyBorder="1" applyAlignment="1">
      <alignment horizontal="center" vertical="center" wrapText="1"/>
    </xf>
    <xf numFmtId="0" fontId="29" fillId="0" borderId="11" xfId="29334" applyFont="1" applyBorder="1" applyAlignment="1">
      <alignment horizontal="center" vertical="center" wrapText="1"/>
    </xf>
    <xf numFmtId="0" fontId="171" fillId="0" borderId="0" xfId="0" applyFont="1" applyAlignment="1">
      <alignment horizontal="left" vertical="top"/>
    </xf>
    <xf numFmtId="238" fontId="172" fillId="0" borderId="0" xfId="19325" applyNumberFormat="1" applyFont="1" applyBorder="1" applyAlignment="1">
      <alignment vertical="center"/>
    </xf>
    <xf numFmtId="0" fontId="10" fillId="0" borderId="1" xfId="29334" applyFont="1" applyBorder="1" applyAlignment="1">
      <alignment horizontal="center" vertical="center" wrapText="1"/>
    </xf>
    <xf numFmtId="1" fontId="10" fillId="0" borderId="1" xfId="29334" applyNumberFormat="1" applyFont="1" applyBorder="1" applyAlignment="1">
      <alignment horizontal="center" vertical="center" wrapText="1"/>
    </xf>
    <xf numFmtId="43" fontId="10" fillId="0" borderId="0" xfId="14659" applyFont="1"/>
    <xf numFmtId="43" fontId="0" fillId="0" borderId="0" xfId="29335" applyFont="1" applyAlignment="1">
      <alignment vertical="top"/>
    </xf>
    <xf numFmtId="0" fontId="29" fillId="0" borderId="11" xfId="29334" applyFont="1" applyBorder="1" applyAlignment="1">
      <alignment horizontal="left" vertical="center" wrapText="1"/>
    </xf>
    <xf numFmtId="43" fontId="32" fillId="0" borderId="1" xfId="0" applyNumberFormat="1" applyFont="1" applyBorder="1"/>
    <xf numFmtId="238" fontId="158" fillId="0" borderId="0" xfId="19325" applyNumberFormat="1" applyFont="1" applyBorder="1" applyAlignment="1">
      <alignment horizontal="center" vertical="center"/>
    </xf>
    <xf numFmtId="212" fontId="32" fillId="44" borderId="1" xfId="21287" applyFont="1" applyFill="1" applyBorder="1" applyAlignment="1">
      <alignment horizontal="left"/>
    </xf>
    <xf numFmtId="1" fontId="170" fillId="44" borderId="1" xfId="21287" applyNumberFormat="1" applyFont="1" applyFill="1" applyBorder="1" applyAlignment="1">
      <alignment horizontal="center"/>
    </xf>
    <xf numFmtId="203" fontId="32" fillId="44" borderId="1" xfId="21287" applyNumberFormat="1" applyFont="1" applyFill="1" applyBorder="1" applyAlignment="1">
      <alignment horizontal="center" vertical="center"/>
    </xf>
    <xf numFmtId="212" fontId="32" fillId="44" borderId="1" xfId="21287" applyFont="1" applyFill="1" applyBorder="1" applyAlignment="1">
      <alignment horizontal="center"/>
    </xf>
    <xf numFmtId="167" fontId="32" fillId="44" borderId="1" xfId="15143" applyNumberFormat="1" applyFont="1" applyFill="1" applyBorder="1" applyAlignment="1"/>
    <xf numFmtId="212" fontId="32" fillId="44" borderId="1" xfId="21287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/>
    </xf>
    <xf numFmtId="4" fontId="0" fillId="0" borderId="0" xfId="0" applyNumberFormat="1"/>
    <xf numFmtId="0" fontId="163" fillId="0" borderId="0" xfId="0" applyFont="1" applyAlignment="1">
      <alignment horizontal="center" vertical="top"/>
    </xf>
    <xf numFmtId="0" fontId="162" fillId="90" borderId="1" xfId="21326" applyNumberFormat="1" applyFont="1" applyFill="1" applyBorder="1" applyAlignment="1">
      <alignment horizontal="center" vertical="center" wrapText="1"/>
    </xf>
    <xf numFmtId="0" fontId="162" fillId="90" borderId="1" xfId="15143" applyNumberFormat="1" applyFont="1" applyFill="1" applyBorder="1" applyAlignment="1">
      <alignment horizontal="center" vertical="center" wrapText="1"/>
    </xf>
    <xf numFmtId="0" fontId="162" fillId="90" borderId="1" xfId="21326" applyFont="1" applyFill="1" applyBorder="1" applyAlignment="1">
      <alignment horizontal="center" vertical="center" wrapText="1"/>
    </xf>
    <xf numFmtId="0" fontId="174" fillId="0" borderId="0" xfId="0" applyFont="1" applyAlignment="1">
      <alignment vertical="top"/>
    </xf>
    <xf numFmtId="4" fontId="35" fillId="0" borderId="0" xfId="0" applyNumberFormat="1" applyFont="1" applyAlignment="1">
      <alignment vertical="top"/>
    </xf>
    <xf numFmtId="43" fontId="32" fillId="44" borderId="1" xfId="15143" applyNumberFormat="1" applyFont="1" applyFill="1" applyBorder="1" applyAlignment="1">
      <alignment wrapText="1"/>
    </xf>
    <xf numFmtId="0" fontId="31" fillId="86" borderId="16" xfId="0" applyFont="1" applyFill="1" applyBorder="1" applyAlignment="1">
      <alignment horizontal="center" vertical="center"/>
    </xf>
    <xf numFmtId="0" fontId="31" fillId="86" borderId="14" xfId="0" applyFont="1" applyFill="1" applyBorder="1" applyAlignment="1">
      <alignment horizontal="center" vertical="center"/>
    </xf>
    <xf numFmtId="0" fontId="31" fillId="86" borderId="15" xfId="0" applyFont="1" applyFill="1" applyBorder="1" applyAlignment="1">
      <alignment horizontal="center" vertical="center"/>
    </xf>
    <xf numFmtId="212" fontId="32" fillId="44" borderId="1" xfId="21287" applyFont="1" applyFill="1" applyBorder="1" applyAlignment="1">
      <alignment horizontal="center" vertical="center"/>
    </xf>
    <xf numFmtId="0" fontId="8" fillId="0" borderId="1" xfId="29334" quotePrefix="1" applyFont="1" applyBorder="1" applyAlignment="1">
      <alignment horizontal="center" vertical="center" wrapText="1"/>
    </xf>
    <xf numFmtId="0" fontId="29" fillId="0" borderId="13" xfId="29334" applyFont="1" applyBorder="1" applyAlignment="1">
      <alignment horizontal="left" vertical="center" wrapText="1"/>
    </xf>
    <xf numFmtId="0" fontId="162" fillId="83" borderId="1" xfId="32603" applyFont="1" applyFill="1" applyBorder="1" applyAlignment="1">
      <alignment horizontal="center" vertical="center" wrapText="1"/>
    </xf>
    <xf numFmtId="1" fontId="170" fillId="44" borderId="1" xfId="21287" applyNumberFormat="1" applyFont="1" applyFill="1" applyBorder="1" applyAlignment="1">
      <alignment wrapText="1"/>
    </xf>
    <xf numFmtId="212" fontId="32" fillId="44" borderId="1" xfId="21287" applyFont="1" applyFill="1" applyBorder="1" applyAlignment="1">
      <alignment horizontal="center" wrapText="1"/>
    </xf>
    <xf numFmtId="203" fontId="32" fillId="44" borderId="1" xfId="21287" applyNumberFormat="1" applyFont="1" applyFill="1" applyBorder="1" applyAlignment="1">
      <alignment horizontal="center" vertical="center" wrapText="1"/>
    </xf>
    <xf numFmtId="212" fontId="32" fillId="44" borderId="1" xfId="21287" applyFont="1" applyFill="1" applyBorder="1" applyAlignment="1">
      <alignment horizontal="left" wrapText="1"/>
    </xf>
    <xf numFmtId="167" fontId="26" fillId="34" borderId="1" xfId="19325" applyNumberFormat="1" applyFont="1" applyFill="1" applyBorder="1" applyAlignment="1">
      <alignment horizontal="center" vertical="center"/>
    </xf>
    <xf numFmtId="43" fontId="35" fillId="0" borderId="0" xfId="0" applyNumberFormat="1" applyFont="1" applyAlignment="1">
      <alignment vertical="top"/>
    </xf>
    <xf numFmtId="0" fontId="156" fillId="0" borderId="1" xfId="0" applyFont="1" applyBorder="1" applyAlignment="1">
      <alignment horizontal="center" vertical="center"/>
    </xf>
    <xf numFmtId="43" fontId="33" fillId="0" borderId="11" xfId="0" applyNumberFormat="1" applyFont="1" applyBorder="1" applyAlignment="1">
      <alignment horizontal="center" vertical="center"/>
    </xf>
    <xf numFmtId="43" fontId="33" fillId="87" borderId="11" xfId="0" applyNumberFormat="1" applyFont="1" applyFill="1" applyBorder="1" applyAlignment="1">
      <alignment horizontal="center" vertical="center"/>
    </xf>
    <xf numFmtId="0" fontId="84" fillId="0" borderId="0" xfId="0" applyFont="1" applyAlignment="1">
      <alignment vertical="top"/>
    </xf>
    <xf numFmtId="0" fontId="84" fillId="0" borderId="0" xfId="0" applyFont="1" applyAlignment="1">
      <alignment horizontal="center" vertical="top"/>
    </xf>
    <xf numFmtId="0" fontId="175" fillId="44" borderId="0" xfId="0" applyFont="1" applyFill="1" applyAlignment="1">
      <alignment horizontal="center" vertical="center"/>
    </xf>
    <xf numFmtId="1" fontId="170" fillId="0" borderId="1" xfId="21287" applyNumberFormat="1" applyFont="1" applyFill="1" applyBorder="1" applyAlignment="1">
      <alignment wrapText="1"/>
    </xf>
    <xf numFmtId="212" fontId="32" fillId="0" borderId="1" xfId="21287" applyFont="1" applyFill="1" applyBorder="1" applyAlignment="1">
      <alignment horizontal="center" wrapText="1"/>
    </xf>
    <xf numFmtId="203" fontId="32" fillId="0" borderId="1" xfId="21287" applyNumberFormat="1" applyFont="1" applyFill="1" applyBorder="1" applyAlignment="1">
      <alignment horizontal="center" vertical="center" wrapText="1"/>
    </xf>
    <xf numFmtId="167" fontId="32" fillId="0" borderId="1" xfId="15143" applyNumberFormat="1" applyFont="1" applyFill="1" applyBorder="1" applyAlignment="1">
      <alignment wrapText="1"/>
    </xf>
    <xf numFmtId="212" fontId="32" fillId="0" borderId="1" xfId="21287" applyFont="1" applyFill="1" applyBorder="1" applyAlignment="1">
      <alignment horizontal="left" wrapText="1"/>
    </xf>
    <xf numFmtId="43" fontId="33" fillId="0" borderId="11" xfId="0" applyNumberFormat="1" applyFont="1" applyBorder="1" applyAlignment="1">
      <alignment horizontal="center" vertical="center"/>
    </xf>
    <xf numFmtId="0" fontId="32" fillId="0" borderId="1" xfId="0" applyFont="1" applyFill="1" applyBorder="1"/>
    <xf numFmtId="43" fontId="32" fillId="0" borderId="1" xfId="0" applyNumberFormat="1" applyFont="1" applyFill="1" applyBorder="1"/>
    <xf numFmtId="43" fontId="32" fillId="0" borderId="1" xfId="14659" applyFont="1" applyFill="1" applyBorder="1" applyAlignment="1">
      <alignment horizontal="right" vertical="top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top"/>
    </xf>
    <xf numFmtId="0" fontId="32" fillId="0" borderId="1" xfId="0" applyFont="1" applyFill="1" applyBorder="1" applyAlignment="1">
      <alignment horizontal="center"/>
    </xf>
    <xf numFmtId="43" fontId="0" fillId="0" borderId="0" xfId="29335" applyFont="1"/>
    <xf numFmtId="4" fontId="35" fillId="0" borderId="0" xfId="0" applyNumberFormat="1" applyFont="1"/>
    <xf numFmtId="0" fontId="7" fillId="0" borderId="1" xfId="29334" quotePrefix="1" applyFont="1" applyBorder="1" applyAlignment="1">
      <alignment horizontal="center" vertical="center" wrapText="1"/>
    </xf>
    <xf numFmtId="0" fontId="7" fillId="0" borderId="1" xfId="29334" quotePrefix="1" applyNumberFormat="1" applyFont="1" applyBorder="1" applyAlignment="1">
      <alignment horizontal="center" vertical="center" wrapText="1"/>
    </xf>
    <xf numFmtId="43" fontId="0" fillId="0" borderId="0" xfId="0" applyNumberFormat="1"/>
    <xf numFmtId="1" fontId="170" fillId="89" borderId="1" xfId="21287" applyNumberFormat="1" applyFont="1" applyFill="1" applyBorder="1" applyAlignment="1">
      <alignment wrapText="1"/>
    </xf>
    <xf numFmtId="212" fontId="32" fillId="89" borderId="1" xfId="21287" applyFont="1" applyFill="1" applyBorder="1" applyAlignment="1">
      <alignment horizontal="center" wrapText="1"/>
    </xf>
    <xf numFmtId="203" fontId="32" fillId="89" borderId="1" xfId="21287" applyNumberFormat="1" applyFont="1" applyFill="1" applyBorder="1" applyAlignment="1">
      <alignment horizontal="center" vertical="center" wrapText="1"/>
    </xf>
    <xf numFmtId="167" fontId="32" fillId="89" borderId="1" xfId="15143" applyNumberFormat="1" applyFont="1" applyFill="1" applyBorder="1" applyAlignment="1">
      <alignment wrapText="1"/>
    </xf>
    <xf numFmtId="212" fontId="32" fillId="89" borderId="1" xfId="21287" applyFont="1" applyFill="1" applyBorder="1" applyAlignment="1">
      <alignment horizontal="left" wrapText="1"/>
    </xf>
    <xf numFmtId="0" fontId="6" fillId="0" borderId="1" xfId="29334" quotePrefix="1" applyFont="1" applyBorder="1" applyAlignment="1">
      <alignment horizontal="center" vertical="center" wrapText="1"/>
    </xf>
    <xf numFmtId="40" fontId="174" fillId="0" borderId="1" xfId="19325" applyNumberFormat="1" applyFont="1" applyFill="1" applyBorder="1" applyAlignment="1">
      <alignment horizontal="right" vertical="center"/>
    </xf>
    <xf numFmtId="40" fontId="14" fillId="0" borderId="1" xfId="19325" applyNumberFormat="1" applyFont="1" applyFill="1" applyBorder="1" applyAlignment="1">
      <alignment horizontal="right" vertical="center"/>
    </xf>
    <xf numFmtId="0" fontId="175" fillId="42" borderId="0" xfId="0" applyFont="1" applyFill="1" applyAlignment="1">
      <alignment horizontal="center" vertical="center"/>
    </xf>
    <xf numFmtId="43" fontId="33" fillId="0" borderId="11" xfId="0" applyNumberFormat="1" applyFont="1" applyBorder="1" applyAlignment="1">
      <alignment horizontal="center" vertical="center"/>
    </xf>
    <xf numFmtId="0" fontId="168" fillId="37" borderId="1" xfId="19429" applyFont="1" applyFill="1" applyBorder="1" applyAlignment="1">
      <alignment horizontal="center" vertical="center" wrapText="1"/>
    </xf>
    <xf numFmtId="4" fontId="168" fillId="37" borderId="1" xfId="19429" applyNumberFormat="1" applyFont="1" applyFill="1" applyBorder="1" applyAlignment="1">
      <alignment horizontal="right" vertical="center" wrapText="1"/>
    </xf>
    <xf numFmtId="4" fontId="168" fillId="37" borderId="1" xfId="19429" applyNumberFormat="1" applyFont="1" applyFill="1" applyBorder="1" applyAlignment="1">
      <alignment horizontal="center" vertical="center" wrapText="1"/>
    </xf>
    <xf numFmtId="172" fontId="168" fillId="37" borderId="1" xfId="19429" applyNumberFormat="1" applyFont="1" applyFill="1" applyBorder="1" applyAlignment="1">
      <alignment horizontal="center" vertical="center" wrapText="1"/>
    </xf>
    <xf numFmtId="0" fontId="84" fillId="0" borderId="0" xfId="0" applyFont="1" applyFill="1" applyAlignment="1">
      <alignment vertical="top"/>
    </xf>
    <xf numFmtId="40" fontId="0" fillId="0" borderId="0" xfId="0" applyNumberFormat="1" applyFill="1" applyAlignment="1">
      <alignment horizontal="right" vertical="top"/>
    </xf>
    <xf numFmtId="0" fontId="0" fillId="44" borderId="1" xfId="0" applyNumberFormat="1" applyFill="1" applyBorder="1" applyAlignment="1">
      <alignment vertical="top"/>
    </xf>
    <xf numFmtId="0" fontId="0" fillId="44" borderId="1" xfId="0" applyFill="1" applyBorder="1" applyAlignment="1">
      <alignment vertical="top"/>
    </xf>
    <xf numFmtId="0" fontId="0" fillId="44" borderId="1" xfId="0" applyFill="1" applyBorder="1" applyAlignment="1">
      <alignment horizontal="center" vertical="center"/>
    </xf>
    <xf numFmtId="43" fontId="0" fillId="44" borderId="1" xfId="29335" applyFont="1" applyFill="1" applyBorder="1" applyAlignment="1">
      <alignment vertical="top"/>
    </xf>
    <xf numFmtId="43" fontId="0" fillId="44" borderId="1" xfId="0" applyNumberFormat="1" applyFill="1" applyBorder="1" applyAlignment="1">
      <alignment vertical="top"/>
    </xf>
    <xf numFmtId="0" fontId="35" fillId="44" borderId="1" xfId="0" applyFont="1" applyFill="1" applyBorder="1" applyAlignment="1">
      <alignment horizontal="center" vertical="center"/>
    </xf>
    <xf numFmtId="43" fontId="33" fillId="0" borderId="11" xfId="0" applyNumberFormat="1" applyFont="1" applyBorder="1" applyAlignment="1">
      <alignment horizontal="center" vertical="center"/>
    </xf>
    <xf numFmtId="0" fontId="5" fillId="0" borderId="0" xfId="19325" applyFont="1" applyBorder="1"/>
    <xf numFmtId="0" fontId="0" fillId="89" borderId="1" xfId="0" applyFill="1" applyBorder="1" applyAlignment="1">
      <alignment vertical="top"/>
    </xf>
    <xf numFmtId="0" fontId="0" fillId="89" borderId="1" xfId="0" applyFill="1" applyBorder="1" applyAlignment="1">
      <alignment horizontal="center" vertical="center"/>
    </xf>
    <xf numFmtId="43" fontId="0" fillId="0" borderId="0" xfId="0" applyNumberFormat="1" applyAlignment="1">
      <alignment vertical="top"/>
    </xf>
    <xf numFmtId="0" fontId="32" fillId="0" borderId="1" xfId="0" applyFont="1" applyBorder="1" applyAlignment="1">
      <alignment horizontal="center" vertical="center"/>
    </xf>
    <xf numFmtId="0" fontId="156" fillId="87" borderId="1" xfId="0" applyFont="1" applyFill="1" applyBorder="1" applyAlignment="1">
      <alignment horizontal="center" vertical="top"/>
    </xf>
    <xf numFmtId="0" fontId="31" fillId="45" borderId="1" xfId="0" applyFont="1" applyFill="1" applyBorder="1" applyAlignment="1">
      <alignment horizontal="center" vertical="center"/>
    </xf>
    <xf numFmtId="0" fontId="31" fillId="34" borderId="1" xfId="0" applyFont="1" applyFill="1" applyBorder="1" applyAlignment="1">
      <alignment horizontal="center" vertical="center"/>
    </xf>
    <xf numFmtId="0" fontId="31" fillId="44" borderId="1" xfId="0" applyFont="1" applyFill="1" applyBorder="1" applyAlignment="1">
      <alignment horizontal="center" vertical="center"/>
    </xf>
    <xf numFmtId="43" fontId="33" fillId="0" borderId="11" xfId="0" applyNumberFormat="1" applyFont="1" applyBorder="1" applyAlignment="1">
      <alignment horizontal="center" vertical="center"/>
    </xf>
    <xf numFmtId="0" fontId="156" fillId="0" borderId="1" xfId="0" applyFont="1" applyBorder="1" applyAlignment="1">
      <alignment horizontal="center" vertical="center"/>
    </xf>
    <xf numFmtId="0" fontId="31" fillId="86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vertical="center"/>
    </xf>
    <xf numFmtId="0" fontId="176" fillId="95" borderId="56" xfId="0" applyFont="1" applyFill="1" applyBorder="1" applyAlignment="1">
      <alignment horizontal="center"/>
    </xf>
    <xf numFmtId="0" fontId="176" fillId="95" borderId="57" xfId="0" applyFont="1" applyFill="1" applyBorder="1" applyAlignment="1">
      <alignment horizontal="center"/>
    </xf>
    <xf numFmtId="167" fontId="31" fillId="88" borderId="1" xfId="0" applyNumberFormat="1" applyFont="1" applyFill="1" applyBorder="1" applyAlignment="1">
      <alignment horizontal="center" vertical="center"/>
    </xf>
    <xf numFmtId="167" fontId="33" fillId="0" borderId="1" xfId="0" applyNumberFormat="1" applyFont="1" applyBorder="1" applyAlignment="1">
      <alignment horizontal="center" vertical="top"/>
    </xf>
    <xf numFmtId="38" fontId="33" fillId="89" borderId="1" xfId="0" applyNumberFormat="1" applyFont="1" applyFill="1" applyBorder="1" applyAlignment="1">
      <alignment horizontal="center" vertical="top"/>
    </xf>
    <xf numFmtId="167" fontId="31" fillId="86" borderId="1" xfId="0" applyNumberFormat="1" applyFont="1" applyFill="1" applyBorder="1" applyAlignment="1">
      <alignment horizontal="center" vertical="center"/>
    </xf>
    <xf numFmtId="0" fontId="31" fillId="86" borderId="1" xfId="0" applyFont="1" applyFill="1" applyBorder="1" applyAlignment="1">
      <alignment horizontal="center" vertical="center"/>
    </xf>
    <xf numFmtId="0" fontId="163" fillId="0" borderId="0" xfId="0" applyFont="1" applyAlignment="1">
      <alignment horizontal="center" vertical="top"/>
    </xf>
    <xf numFmtId="0" fontId="31" fillId="88" borderId="1" xfId="0" applyFont="1" applyFill="1" applyBorder="1" applyAlignment="1">
      <alignment horizontal="center" vertical="center"/>
    </xf>
    <xf numFmtId="38" fontId="33" fillId="89" borderId="1" xfId="0" applyNumberFormat="1" applyFont="1" applyFill="1" applyBorder="1" applyAlignment="1">
      <alignment horizontal="right" vertical="top"/>
    </xf>
    <xf numFmtId="0" fontId="34" fillId="40" borderId="15" xfId="19325" applyFont="1" applyFill="1" applyBorder="1" applyAlignment="1">
      <alignment vertical="center" wrapText="1"/>
    </xf>
    <xf numFmtId="0" fontId="34" fillId="40" borderId="16" xfId="19325" applyFont="1" applyFill="1" applyBorder="1" applyAlignment="1">
      <alignment vertical="center" wrapText="1"/>
    </xf>
    <xf numFmtId="0" fontId="4" fillId="0" borderId="1" xfId="19325" applyFont="1" applyBorder="1" applyAlignment="1">
      <alignment horizontal="center" vertical="center" wrapText="1"/>
    </xf>
    <xf numFmtId="167" fontId="32" fillId="0" borderId="1" xfId="15143" applyNumberFormat="1" applyFont="1" applyFill="1" applyBorder="1" applyAlignment="1">
      <alignment horizontal="center" vertical="center" wrapText="1"/>
    </xf>
    <xf numFmtId="0" fontId="31" fillId="86" borderId="1" xfId="0" applyFont="1" applyFill="1" applyBorder="1" applyAlignment="1">
      <alignment horizontal="center" vertical="center"/>
    </xf>
    <xf numFmtId="0" fontId="163" fillId="0" borderId="0" xfId="0" applyFont="1" applyAlignment="1">
      <alignment horizontal="center" vertical="top"/>
    </xf>
    <xf numFmtId="43" fontId="33" fillId="0" borderId="11" xfId="0" applyNumberFormat="1" applyFont="1" applyBorder="1" applyAlignment="1">
      <alignment horizontal="center" vertical="center"/>
    </xf>
    <xf numFmtId="238" fontId="155" fillId="0" borderId="0" xfId="0" applyNumberFormat="1" applyFont="1" applyAlignment="1">
      <alignment horizontal="center" vertical="top"/>
    </xf>
    <xf numFmtId="0" fontId="174" fillId="0" borderId="56" xfId="0" applyFont="1" applyBorder="1" applyAlignment="1">
      <alignment horizontal="center" vertical="center"/>
    </xf>
    <xf numFmtId="0" fontId="174" fillId="0" borderId="80" xfId="0" quotePrefix="1" applyFont="1" applyBorder="1" applyAlignment="1">
      <alignment horizontal="center" vertical="center"/>
    </xf>
    <xf numFmtId="0" fontId="174" fillId="0" borderId="58" xfId="0" applyFont="1" applyBorder="1" applyAlignment="1">
      <alignment horizontal="center" vertical="center"/>
    </xf>
    <xf numFmtId="0" fontId="174" fillId="0" borderId="81" xfId="0" quotePrefix="1" applyFont="1" applyBorder="1" applyAlignment="1">
      <alignment horizontal="center" vertical="center"/>
    </xf>
    <xf numFmtId="0" fontId="174" fillId="0" borderId="59" xfId="0" applyFont="1" applyBorder="1" applyAlignment="1">
      <alignment horizontal="center" vertical="center"/>
    </xf>
    <xf numFmtId="0" fontId="174" fillId="0" borderId="82" xfId="0" quotePrefix="1" applyFont="1" applyBorder="1" applyAlignment="1">
      <alignment horizontal="center" vertical="center"/>
    </xf>
    <xf numFmtId="0" fontId="174" fillId="0" borderId="80" xfId="0" applyFont="1" applyBorder="1" applyAlignment="1">
      <alignment horizontal="center" vertical="center"/>
    </xf>
    <xf numFmtId="0" fontId="174" fillId="0" borderId="81" xfId="0" applyFont="1" applyBorder="1" applyAlignment="1">
      <alignment horizontal="center" vertical="center"/>
    </xf>
    <xf numFmtId="0" fontId="174" fillId="0" borderId="82" xfId="0" applyFont="1" applyBorder="1" applyAlignment="1">
      <alignment horizontal="center" vertical="center"/>
    </xf>
    <xf numFmtId="43" fontId="174" fillId="37" borderId="83" xfId="15143" applyFont="1" applyFill="1" applyBorder="1" applyAlignment="1">
      <alignment horizontal="right"/>
    </xf>
    <xf numFmtId="43" fontId="174" fillId="37" borderId="60" xfId="15143" applyFont="1" applyFill="1" applyBorder="1" applyAlignment="1">
      <alignment horizontal="right"/>
    </xf>
    <xf numFmtId="1" fontId="174" fillId="0" borderId="81" xfId="0" applyNumberFormat="1" applyFont="1" applyBorder="1" applyAlignment="1">
      <alignment horizontal="center" vertical="center"/>
    </xf>
    <xf numFmtId="1" fontId="174" fillId="0" borderId="81" xfId="0" quotePrefix="1" applyNumberFormat="1" applyFont="1" applyBorder="1" applyAlignment="1">
      <alignment horizontal="center" vertical="center"/>
    </xf>
    <xf numFmtId="1" fontId="174" fillId="37" borderId="82" xfId="0" applyNumberFormat="1" applyFont="1" applyFill="1" applyBorder="1" applyAlignment="1">
      <alignment horizontal="center" vertical="center"/>
    </xf>
    <xf numFmtId="0" fontId="174" fillId="0" borderId="79" xfId="0" applyFont="1" applyBorder="1" applyAlignment="1">
      <alignment horizontal="center" vertical="center"/>
    </xf>
    <xf numFmtId="0" fontId="174" fillId="0" borderId="62" xfId="0" applyFont="1" applyBorder="1" applyAlignment="1">
      <alignment horizontal="center" vertical="center"/>
    </xf>
    <xf numFmtId="43" fontId="174" fillId="37" borderId="62" xfId="15143" applyFont="1" applyFill="1" applyBorder="1" applyAlignment="1">
      <alignment horizontal="right"/>
    </xf>
    <xf numFmtId="4" fontId="174" fillId="0" borderId="83" xfId="0" applyNumberFormat="1" applyFont="1" applyBorder="1" applyAlignment="1">
      <alignment vertical="top"/>
    </xf>
    <xf numFmtId="4" fontId="174" fillId="0" borderId="61" xfId="0" applyNumberFormat="1" applyFont="1" applyBorder="1" applyAlignment="1">
      <alignment vertical="top"/>
    </xf>
    <xf numFmtId="4" fontId="174" fillId="0" borderId="60" xfId="0" applyNumberFormat="1" applyFont="1" applyBorder="1" applyAlignment="1">
      <alignment vertical="top"/>
    </xf>
    <xf numFmtId="238" fontId="177" fillId="0" borderId="0" xfId="0" applyNumberFormat="1" applyFont="1" applyAlignment="1">
      <alignment vertical="top"/>
    </xf>
    <xf numFmtId="167" fontId="33" fillId="0" borderId="1" xfId="0" applyNumberFormat="1" applyFont="1" applyFill="1" applyBorder="1" applyAlignment="1">
      <alignment horizontal="center" vertical="top"/>
    </xf>
    <xf numFmtId="4" fontId="14" fillId="0" borderId="0" xfId="19325" applyNumberFormat="1"/>
    <xf numFmtId="0" fontId="32" fillId="0" borderId="1" xfId="0" applyFont="1" applyBorder="1" applyAlignment="1">
      <alignment horizontal="center" vertical="center"/>
    </xf>
    <xf numFmtId="43" fontId="32" fillId="93" borderId="1" xfId="14659" applyFont="1" applyFill="1" applyBorder="1" applyAlignment="1">
      <alignment horizontal="right" vertical="top"/>
    </xf>
    <xf numFmtId="0" fontId="35" fillId="0" borderId="0" xfId="0" applyFont="1" applyFill="1" applyAlignment="1">
      <alignment vertical="top"/>
    </xf>
    <xf numFmtId="0" fontId="32" fillId="0" borderId="1" xfId="0" applyFont="1" applyBorder="1" applyAlignment="1">
      <alignment horizontal="center" vertical="center"/>
    </xf>
    <xf numFmtId="0" fontId="179" fillId="0" borderId="0" xfId="0" applyFont="1" applyAlignment="1">
      <alignment vertical="top"/>
    </xf>
    <xf numFmtId="0" fontId="180" fillId="0" borderId="15" xfId="0" applyFont="1" applyBorder="1" applyAlignment="1">
      <alignment horizontal="center" vertical="top"/>
    </xf>
    <xf numFmtId="1" fontId="178" fillId="0" borderId="1" xfId="21287" applyNumberFormat="1" applyFont="1" applyFill="1" applyBorder="1" applyAlignment="1">
      <alignment wrapText="1"/>
    </xf>
    <xf numFmtId="212" fontId="2" fillId="0" borderId="1" xfId="21287" applyFont="1" applyFill="1" applyBorder="1" applyAlignment="1">
      <alignment horizontal="center" wrapText="1"/>
    </xf>
    <xf numFmtId="203" fontId="2" fillId="0" borderId="1" xfId="21287" applyNumberFormat="1" applyFont="1" applyFill="1" applyBorder="1" applyAlignment="1">
      <alignment horizontal="center" vertical="center" wrapText="1"/>
    </xf>
    <xf numFmtId="167" fontId="2" fillId="0" borderId="1" xfId="15143" applyNumberFormat="1" applyFont="1" applyFill="1" applyBorder="1" applyAlignment="1">
      <alignment wrapText="1"/>
    </xf>
    <xf numFmtId="1" fontId="178" fillId="43" borderId="1" xfId="21287" applyNumberFormat="1" applyFont="1" applyFill="1" applyBorder="1" applyAlignment="1">
      <alignment horizontal="center" vertical="center" wrapText="1"/>
    </xf>
    <xf numFmtId="212" fontId="2" fillId="43" borderId="1" xfId="21287" applyFont="1" applyFill="1" applyBorder="1" applyAlignment="1">
      <alignment horizontal="center" vertical="center" wrapText="1"/>
    </xf>
    <xf numFmtId="203" fontId="2" fillId="43" borderId="1" xfId="21287" applyNumberFormat="1" applyFont="1" applyFill="1" applyBorder="1" applyAlignment="1">
      <alignment horizontal="center" vertical="center" wrapText="1"/>
    </xf>
    <xf numFmtId="167" fontId="2" fillId="43" borderId="1" xfId="15143" applyNumberFormat="1" applyFont="1" applyFill="1" applyBorder="1" applyAlignment="1">
      <alignment horizontal="center" vertical="center" wrapText="1"/>
    </xf>
    <xf numFmtId="0" fontId="2" fillId="0" borderId="1" xfId="19325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10" fontId="0" fillId="0" borderId="0" xfId="34691" applyNumberFormat="1" applyFont="1" applyAlignment="1">
      <alignment vertical="top"/>
    </xf>
    <xf numFmtId="0" fontId="84" fillId="89" borderId="0" xfId="0" applyFont="1" applyFill="1" applyAlignment="1">
      <alignment vertical="top"/>
    </xf>
    <xf numFmtId="43" fontId="84" fillId="89" borderId="0" xfId="29335" applyFont="1" applyFill="1" applyAlignment="1">
      <alignment vertical="top"/>
    </xf>
    <xf numFmtId="43" fontId="84" fillId="89" borderId="0" xfId="0" applyNumberFormat="1" applyFont="1" applyFill="1" applyAlignment="1">
      <alignment vertical="top"/>
    </xf>
    <xf numFmtId="0" fontId="163" fillId="0" borderId="0" xfId="0" applyFont="1" applyAlignment="1">
      <alignment horizontal="center" vertical="top"/>
    </xf>
    <xf numFmtId="0" fontId="31" fillId="86" borderId="1" xfId="0" applyFont="1" applyFill="1" applyBorder="1" applyAlignment="1">
      <alignment horizontal="center" vertical="center"/>
    </xf>
    <xf numFmtId="238" fontId="155" fillId="0" borderId="0" xfId="0" applyNumberFormat="1" applyFont="1" applyAlignment="1">
      <alignment horizontal="center" vertical="top"/>
    </xf>
    <xf numFmtId="0" fontId="31" fillId="86" borderId="1" xfId="0" applyFont="1" applyFill="1" applyBorder="1" applyAlignment="1">
      <alignment horizontal="center" vertical="center"/>
    </xf>
    <xf numFmtId="0" fontId="163" fillId="0" borderId="0" xfId="0" applyFont="1" applyAlignment="1">
      <alignment horizontal="center" vertical="top"/>
    </xf>
    <xf numFmtId="0" fontId="163" fillId="0" borderId="0" xfId="0" applyFont="1" applyAlignment="1">
      <alignment vertical="top"/>
    </xf>
    <xf numFmtId="0" fontId="41" fillId="0" borderId="0" xfId="1" applyFont="1"/>
    <xf numFmtId="0" fontId="182" fillId="84" borderId="1" xfId="1" applyFont="1" applyFill="1" applyBorder="1" applyAlignment="1">
      <alignment horizontal="center" vertical="center"/>
    </xf>
    <xf numFmtId="0" fontId="41" fillId="35" borderId="1" xfId="1" applyFont="1" applyFill="1" applyBorder="1" applyAlignment="1">
      <alignment horizontal="center" vertical="center"/>
    </xf>
    <xf numFmtId="0" fontId="83" fillId="35" borderId="1" xfId="1" applyFont="1" applyFill="1" applyBorder="1" applyAlignment="1"/>
    <xf numFmtId="0" fontId="41" fillId="0" borderId="1" xfId="1" applyFont="1" applyBorder="1" applyAlignment="1">
      <alignment horizontal="center" vertical="center"/>
    </xf>
    <xf numFmtId="0" fontId="41" fillId="0" borderId="1" xfId="1" applyFont="1" applyBorder="1"/>
    <xf numFmtId="2" fontId="41" fillId="42" borderId="1" xfId="1" applyNumberFormat="1" applyFont="1" applyFill="1" applyBorder="1" applyAlignment="1">
      <alignment horizontal="center"/>
    </xf>
    <xf numFmtId="43" fontId="183" fillId="0" borderId="1" xfId="14659" applyFont="1" applyFill="1" applyBorder="1"/>
    <xf numFmtId="2" fontId="41" fillId="44" borderId="1" xfId="1" applyNumberFormat="1" applyFont="1" applyFill="1" applyBorder="1" applyAlignment="1">
      <alignment horizontal="center"/>
    </xf>
    <xf numFmtId="213" fontId="183" fillId="0" borderId="1" xfId="1" applyNumberFormat="1" applyFont="1" applyFill="1" applyBorder="1"/>
    <xf numFmtId="2" fontId="41" fillId="0" borderId="1" xfId="1" applyNumberFormat="1" applyFont="1" applyBorder="1" applyAlignment="1">
      <alignment horizontal="center"/>
    </xf>
    <xf numFmtId="0" fontId="41" fillId="97" borderId="1" xfId="1" applyFont="1" applyFill="1" applyBorder="1" applyAlignment="1">
      <alignment horizontal="center" vertical="center"/>
    </xf>
    <xf numFmtId="0" fontId="41" fillId="97" borderId="1" xfId="1" applyFont="1" applyFill="1" applyBorder="1"/>
    <xf numFmtId="2" fontId="41" fillId="97" borderId="1" xfId="1" applyNumberFormat="1" applyFont="1" applyFill="1" applyBorder="1" applyAlignment="1">
      <alignment horizontal="center"/>
    </xf>
    <xf numFmtId="43" fontId="184" fillId="98" borderId="1" xfId="14659" applyFont="1" applyFill="1" applyBorder="1"/>
    <xf numFmtId="43" fontId="183" fillId="99" borderId="1" xfId="14659" applyFont="1" applyFill="1" applyBorder="1"/>
    <xf numFmtId="0" fontId="83" fillId="35" borderId="17" xfId="1" applyFont="1" applyFill="1" applyBorder="1" applyAlignment="1"/>
    <xf numFmtId="0" fontId="83" fillId="35" borderId="18" xfId="1" applyFont="1" applyFill="1" applyBorder="1" applyAlignment="1"/>
    <xf numFmtId="43" fontId="183" fillId="0" borderId="1" xfId="34692" applyNumberFormat="1" applyFont="1" applyFill="1" applyBorder="1"/>
    <xf numFmtId="43" fontId="184" fillId="0" borderId="1" xfId="14659" applyFont="1" applyFill="1" applyBorder="1"/>
    <xf numFmtId="213" fontId="183" fillId="0" borderId="1" xfId="12529" applyNumberFormat="1" applyFont="1" applyFill="1" applyBorder="1"/>
    <xf numFmtId="43" fontId="185" fillId="37" borderId="1" xfId="14659" applyFont="1" applyFill="1" applyBorder="1"/>
    <xf numFmtId="43" fontId="183" fillId="0" borderId="1" xfId="14659" quotePrefix="1" applyFont="1" applyFill="1" applyBorder="1"/>
    <xf numFmtId="43" fontId="184" fillId="100" borderId="1" xfId="14659" applyFont="1" applyFill="1" applyBorder="1"/>
    <xf numFmtId="213" fontId="183" fillId="100" borderId="1" xfId="1" applyNumberFormat="1" applyFont="1" applyFill="1" applyBorder="1"/>
    <xf numFmtId="43" fontId="41" fillId="0" borderId="1" xfId="1" applyNumberFormat="1" applyFont="1" applyBorder="1"/>
    <xf numFmtId="43" fontId="186" fillId="41" borderId="1" xfId="1" applyNumberFormat="1" applyFont="1" applyFill="1" applyBorder="1"/>
    <xf numFmtId="0" fontId="41" fillId="0" borderId="0" xfId="1" applyFont="1" applyBorder="1" applyAlignment="1">
      <alignment horizontal="center" vertical="center"/>
    </xf>
    <xf numFmtId="0" fontId="41" fillId="0" borderId="0" xfId="1" applyFont="1" applyBorder="1"/>
    <xf numFmtId="2" fontId="41" fillId="0" borderId="0" xfId="1" applyNumberFormat="1" applyFont="1" applyBorder="1" applyAlignment="1">
      <alignment horizontal="center"/>
    </xf>
    <xf numFmtId="43" fontId="41" fillId="0" borderId="0" xfId="1" applyNumberFormat="1" applyFont="1" applyBorder="1"/>
    <xf numFmtId="0" fontId="83" fillId="0" borderId="0" xfId="1" applyFont="1" applyAlignment="1"/>
    <xf numFmtId="240" fontId="83" fillId="0" borderId="0" xfId="1" applyNumberFormat="1" applyFont="1" applyAlignment="1"/>
    <xf numFmtId="43" fontId="186" fillId="41" borderId="1" xfId="1" applyNumberFormat="1" applyFont="1" applyFill="1" applyBorder="1" applyAlignment="1">
      <alignment horizontal="center"/>
    </xf>
    <xf numFmtId="0" fontId="186" fillId="41" borderId="1" xfId="1" applyFont="1" applyFill="1" applyBorder="1" applyAlignment="1">
      <alignment horizontal="center"/>
    </xf>
    <xf numFmtId="43" fontId="41" fillId="0" borderId="1" xfId="1" applyNumberFormat="1" applyFont="1" applyBorder="1" applyAlignment="1">
      <alignment horizontal="center" vertical="center"/>
    </xf>
    <xf numFmtId="0" fontId="156" fillId="87" borderId="17" xfId="0" applyFont="1" applyFill="1" applyBorder="1" applyAlignment="1">
      <alignment horizontal="center" vertical="center"/>
    </xf>
    <xf numFmtId="0" fontId="156" fillId="87" borderId="1" xfId="0" applyFont="1" applyFill="1" applyBorder="1" applyAlignment="1">
      <alignment horizontal="center" vertical="center"/>
    </xf>
    <xf numFmtId="167" fontId="188" fillId="87" borderId="1" xfId="0" applyNumberFormat="1" applyFont="1" applyFill="1" applyBorder="1" applyAlignment="1">
      <alignment horizontal="center" vertical="top"/>
    </xf>
    <xf numFmtId="38" fontId="33" fillId="0" borderId="1" xfId="0" applyNumberFormat="1" applyFont="1" applyFill="1" applyBorder="1" applyAlignment="1">
      <alignment horizontal="center" vertical="top"/>
    </xf>
    <xf numFmtId="0" fontId="179" fillId="0" borderId="1" xfId="0" applyFont="1" applyBorder="1" applyAlignment="1">
      <alignment horizontal="center" vertical="center"/>
    </xf>
    <xf numFmtId="167" fontId="0" fillId="0" borderId="1" xfId="0" applyNumberFormat="1" applyBorder="1" applyAlignment="1">
      <alignment vertical="top"/>
    </xf>
    <xf numFmtId="0" fontId="163" fillId="0" borderId="0" xfId="0" applyFont="1" applyAlignment="1">
      <alignment horizontal="center" vertical="top"/>
    </xf>
    <xf numFmtId="40" fontId="14" fillId="0" borderId="0" xfId="19325" applyNumberFormat="1" applyFont="1" applyFill="1" applyBorder="1" applyAlignment="1">
      <alignment horizontal="right" vertical="center"/>
    </xf>
    <xf numFmtId="238" fontId="83" fillId="0" borderId="0" xfId="0" applyNumberFormat="1" applyFont="1" applyFill="1" applyAlignment="1">
      <alignment horizontal="center" vertical="top"/>
    </xf>
    <xf numFmtId="0" fontId="84" fillId="0" borderId="0" xfId="0" applyFont="1" applyFill="1" applyAlignment="1">
      <alignment horizontal="center" vertical="top"/>
    </xf>
    <xf numFmtId="40" fontId="3" fillId="0" borderId="1" xfId="19325" applyNumberFormat="1" applyFont="1" applyFill="1" applyBorder="1" applyAlignment="1">
      <alignment horizontal="right" vertical="center"/>
    </xf>
    <xf numFmtId="238" fontId="83" fillId="0" borderId="0" xfId="0" applyNumberFormat="1" applyFont="1" applyFill="1" applyAlignment="1">
      <alignment horizontal="center" vertical="center"/>
    </xf>
    <xf numFmtId="0" fontId="189" fillId="44" borderId="0" xfId="0" applyFont="1" applyFill="1" applyAlignment="1">
      <alignment horizontal="center" vertical="top"/>
    </xf>
    <xf numFmtId="0" fontId="189" fillId="42" borderId="0" xfId="0" applyFont="1" applyFill="1" applyAlignment="1">
      <alignment horizontal="center" vertical="top"/>
    </xf>
    <xf numFmtId="0" fontId="175" fillId="95" borderId="0" xfId="0" applyFont="1" applyFill="1" applyAlignment="1">
      <alignment horizontal="center" vertical="center"/>
    </xf>
    <xf numFmtId="0" fontId="189" fillId="95" borderId="0" xfId="0" applyFont="1" applyFill="1" applyAlignment="1">
      <alignment horizontal="center" vertical="top"/>
    </xf>
    <xf numFmtId="2" fontId="166" fillId="96" borderId="0" xfId="19325" applyNumberFormat="1" applyFont="1" applyFill="1" applyBorder="1" applyAlignment="1">
      <alignment horizontal="center" vertical="center"/>
    </xf>
    <xf numFmtId="0" fontId="31" fillId="86" borderId="12" xfId="0" applyFont="1" applyFill="1" applyBorder="1" applyAlignment="1">
      <alignment horizontal="center" vertical="center"/>
    </xf>
    <xf numFmtId="0" fontId="156" fillId="0" borderId="11" xfId="0" applyFont="1" applyBorder="1" applyAlignment="1">
      <alignment horizontal="center" vertical="center"/>
    </xf>
    <xf numFmtId="0" fontId="31" fillId="86" borderId="1" xfId="0" applyFont="1" applyFill="1" applyBorder="1" applyAlignment="1">
      <alignment horizontal="center" vertical="center"/>
    </xf>
    <xf numFmtId="0" fontId="163" fillId="0" borderId="0" xfId="0" applyFont="1" applyAlignment="1">
      <alignment horizontal="center" vertical="top"/>
    </xf>
    <xf numFmtId="238" fontId="155" fillId="0" borderId="0" xfId="0" applyNumberFormat="1" applyFont="1" applyAlignment="1">
      <alignment horizontal="center" vertical="top"/>
    </xf>
    <xf numFmtId="167" fontId="33" fillId="87" borderId="1" xfId="0" applyNumberFormat="1" applyFont="1" applyFill="1" applyBorder="1" applyAlignment="1">
      <alignment horizontal="center" vertical="top"/>
    </xf>
    <xf numFmtId="238" fontId="155" fillId="0" borderId="0" xfId="0" applyNumberFormat="1" applyFont="1" applyAlignment="1">
      <alignment vertical="top"/>
    </xf>
    <xf numFmtId="0" fontId="31" fillId="44" borderId="12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42" borderId="12" xfId="0" applyFont="1" applyFill="1" applyBorder="1" applyAlignment="1">
      <alignment horizontal="center" vertical="center"/>
    </xf>
    <xf numFmtId="167" fontId="33" fillId="102" borderId="1" xfId="0" applyNumberFormat="1" applyFont="1" applyFill="1" applyBorder="1" applyAlignment="1">
      <alignment horizontal="center" vertical="top"/>
    </xf>
    <xf numFmtId="167" fontId="33" fillId="89" borderId="1" xfId="0" applyNumberFormat="1" applyFont="1" applyFill="1" applyBorder="1" applyAlignment="1">
      <alignment horizontal="center" vertical="top"/>
    </xf>
    <xf numFmtId="167" fontId="33" fillId="101" borderId="1" xfId="0" applyNumberFormat="1" applyFont="1" applyFill="1" applyBorder="1" applyAlignment="1">
      <alignment horizontal="center" vertical="top"/>
    </xf>
    <xf numFmtId="43" fontId="31" fillId="86" borderId="12" xfId="29335" applyFont="1" applyFill="1" applyBorder="1" applyAlignment="1">
      <alignment horizontal="center" vertical="center"/>
    </xf>
    <xf numFmtId="0" fontId="163" fillId="0" borderId="0" xfId="0" applyFont="1" applyAlignment="1">
      <alignment horizontal="center" vertical="top"/>
    </xf>
    <xf numFmtId="21" fontId="0" fillId="0" borderId="0" xfId="29335" applyNumberFormat="1" applyFont="1"/>
    <xf numFmtId="21" fontId="0" fillId="0" borderId="0" xfId="0" applyNumberFormat="1"/>
    <xf numFmtId="1" fontId="170" fillId="0" borderId="1" xfId="21287" applyNumberFormat="1" applyFont="1" applyFill="1" applyBorder="1" applyAlignment="1">
      <alignment horizontal="left" wrapText="1"/>
    </xf>
    <xf numFmtId="167" fontId="32" fillId="0" borderId="1" xfId="15143" applyNumberFormat="1" applyFont="1" applyFill="1" applyBorder="1" applyAlignment="1">
      <alignment horizontal="center" wrapText="1"/>
    </xf>
    <xf numFmtId="167" fontId="32" fillId="89" borderId="1" xfId="15143" applyNumberFormat="1" applyFont="1" applyFill="1" applyBorder="1" applyAlignment="1">
      <alignment horizontal="center" vertical="center" wrapText="1"/>
    </xf>
    <xf numFmtId="241" fontId="0" fillId="0" borderId="0" xfId="0" applyNumberFormat="1" applyAlignment="1">
      <alignment vertical="top"/>
    </xf>
    <xf numFmtId="169" fontId="35" fillId="0" borderId="0" xfId="20974" applyFont="1" applyFill="1"/>
    <xf numFmtId="0" fontId="35" fillId="0" borderId="0" xfId="24333" applyFont="1" applyFill="1"/>
    <xf numFmtId="43" fontId="33" fillId="0" borderId="11" xfId="0" applyNumberFormat="1" applyFont="1" applyBorder="1" applyAlignment="1">
      <alignment horizontal="center" vertical="center"/>
    </xf>
    <xf numFmtId="203" fontId="0" fillId="0" borderId="0" xfId="0" applyNumberFormat="1" applyAlignment="1">
      <alignment vertical="top"/>
    </xf>
    <xf numFmtId="1" fontId="170" fillId="96" borderId="1" xfId="21287" applyNumberFormat="1" applyFont="1" applyFill="1" applyBorder="1" applyAlignment="1">
      <alignment horizontal="left" wrapText="1"/>
    </xf>
    <xf numFmtId="212" fontId="32" fillId="96" borderId="1" xfId="21287" applyFont="1" applyFill="1" applyBorder="1" applyAlignment="1">
      <alignment horizontal="center" wrapText="1"/>
    </xf>
    <xf numFmtId="203" fontId="32" fillId="96" borderId="1" xfId="21287" applyNumberFormat="1" applyFont="1" applyFill="1" applyBorder="1" applyAlignment="1">
      <alignment horizontal="center" vertical="center" wrapText="1"/>
    </xf>
    <xf numFmtId="167" fontId="32" fillId="96" borderId="1" xfId="15143" applyNumberFormat="1" applyFont="1" applyFill="1" applyBorder="1" applyAlignment="1">
      <alignment horizontal="center" vertical="center" wrapText="1"/>
    </xf>
    <xf numFmtId="167" fontId="32" fillId="96" borderId="1" xfId="15143" applyNumberFormat="1" applyFont="1" applyFill="1" applyBorder="1" applyAlignment="1">
      <alignment wrapText="1"/>
    </xf>
    <xf numFmtId="167" fontId="32" fillId="96" borderId="1" xfId="15143" applyNumberFormat="1" applyFont="1" applyFill="1" applyBorder="1" applyAlignment="1">
      <alignment horizontal="center" wrapText="1"/>
    </xf>
    <xf numFmtId="212" fontId="32" fillId="96" borderId="1" xfId="21287" applyFont="1" applyFill="1" applyBorder="1" applyAlignment="1">
      <alignment horizontal="left" wrapText="1"/>
    </xf>
    <xf numFmtId="1" fontId="170" fillId="96" borderId="1" xfId="21287" applyNumberFormat="1" applyFont="1" applyFill="1" applyBorder="1" applyAlignment="1">
      <alignment wrapText="1"/>
    </xf>
    <xf numFmtId="43" fontId="33" fillId="0" borderId="11" xfId="0" applyNumberFormat="1" applyFont="1" applyBorder="1" applyAlignment="1">
      <alignment horizontal="center" vertical="center"/>
    </xf>
    <xf numFmtId="1" fontId="170" fillId="0" borderId="0" xfId="21287" applyNumberFormat="1" applyFont="1" applyFill="1" applyBorder="1" applyAlignment="1">
      <alignment wrapText="1"/>
    </xf>
    <xf numFmtId="1" fontId="170" fillId="89" borderId="1" xfId="21287" applyNumberFormat="1" applyFont="1" applyFill="1" applyBorder="1" applyAlignment="1">
      <alignment horizontal="left" wrapText="1"/>
    </xf>
    <xf numFmtId="167" fontId="32" fillId="89" borderId="1" xfId="15143" applyNumberFormat="1" applyFont="1" applyFill="1" applyBorder="1" applyAlignment="1">
      <alignment horizontal="center" wrapText="1"/>
    </xf>
    <xf numFmtId="0" fontId="35" fillId="89" borderId="1" xfId="0" applyFont="1" applyFill="1" applyBorder="1" applyAlignment="1">
      <alignment vertical="top"/>
    </xf>
    <xf numFmtId="0" fontId="160" fillId="82" borderId="1" xfId="19325" applyFont="1" applyFill="1" applyBorder="1" applyAlignment="1">
      <alignment horizontal="center" wrapText="1"/>
    </xf>
    <xf numFmtId="0" fontId="160" fillId="82" borderId="17" xfId="19325" applyFont="1" applyFill="1" applyBorder="1" applyAlignment="1">
      <alignment horizontal="center" vertical="center" wrapText="1"/>
    </xf>
    <xf numFmtId="0" fontId="160" fillId="82" borderId="18" xfId="19325" applyFont="1" applyFill="1" applyBorder="1" applyAlignment="1">
      <alignment horizontal="center" vertical="center" wrapText="1"/>
    </xf>
    <xf numFmtId="0" fontId="34" fillId="41" borderId="39" xfId="19325" applyFont="1" applyFill="1" applyBorder="1" applyAlignment="1">
      <alignment horizontal="center" vertical="center" wrapText="1"/>
    </xf>
    <xf numFmtId="0" fontId="34" fillId="41" borderId="34" xfId="19325" applyFont="1" applyFill="1" applyBorder="1" applyAlignment="1">
      <alignment horizontal="center" vertical="center" wrapText="1"/>
    </xf>
    <xf numFmtId="0" fontId="34" fillId="41" borderId="40" xfId="19325" applyFont="1" applyFill="1" applyBorder="1" applyAlignment="1">
      <alignment horizontal="center" vertical="center" wrapText="1"/>
    </xf>
    <xf numFmtId="0" fontId="26" fillId="41" borderId="50" xfId="19325" applyFont="1" applyFill="1" applyBorder="1" applyAlignment="1">
      <alignment horizontal="center" vertical="center" wrapText="1"/>
    </xf>
    <xf numFmtId="0" fontId="26" fillId="41" borderId="72" xfId="19325" applyFont="1" applyFill="1" applyBorder="1" applyAlignment="1">
      <alignment horizontal="center" vertical="center" wrapText="1"/>
    </xf>
    <xf numFmtId="0" fontId="26" fillId="41" borderId="73" xfId="19325" applyFont="1" applyFill="1" applyBorder="1" applyAlignment="1">
      <alignment horizontal="center" vertical="center" wrapText="1"/>
    </xf>
    <xf numFmtId="0" fontId="26" fillId="41" borderId="74" xfId="19325" applyFont="1" applyFill="1" applyBorder="1" applyAlignment="1">
      <alignment horizontal="center" vertical="center" wrapText="1"/>
    </xf>
    <xf numFmtId="0" fontId="26" fillId="41" borderId="15" xfId="19325" applyFont="1" applyFill="1" applyBorder="1" applyAlignment="1">
      <alignment horizontal="center" vertical="center" wrapText="1"/>
    </xf>
    <xf numFmtId="0" fontId="26" fillId="41" borderId="16" xfId="19325" applyFont="1" applyFill="1" applyBorder="1" applyAlignment="1">
      <alignment horizontal="center" vertical="center" wrapText="1"/>
    </xf>
    <xf numFmtId="0" fontId="161" fillId="0" borderId="0" xfId="19325" applyFont="1" applyAlignment="1">
      <alignment horizontal="center" vertical="center"/>
    </xf>
    <xf numFmtId="238" fontId="161" fillId="0" borderId="0" xfId="19325" applyNumberFormat="1" applyFont="1" applyBorder="1" applyAlignment="1">
      <alignment horizontal="center" vertical="center" wrapText="1"/>
    </xf>
    <xf numFmtId="0" fontId="34" fillId="41" borderId="64" xfId="19325" applyFont="1" applyFill="1" applyBorder="1" applyAlignment="1">
      <alignment horizontal="center" vertical="center" wrapText="1"/>
    </xf>
    <xf numFmtId="0" fontId="34" fillId="41" borderId="65" xfId="19325" applyFont="1" applyFill="1" applyBorder="1" applyAlignment="1">
      <alignment horizontal="center" vertical="center" wrapText="1"/>
    </xf>
    <xf numFmtId="0" fontId="34" fillId="41" borderId="69" xfId="19325" applyFont="1" applyFill="1" applyBorder="1" applyAlignment="1">
      <alignment horizontal="center" vertical="center" wrapText="1"/>
    </xf>
    <xf numFmtId="0" fontId="34" fillId="41" borderId="66" xfId="19325" applyFont="1" applyFill="1" applyBorder="1" applyAlignment="1">
      <alignment horizontal="center" vertical="center" wrapText="1"/>
    </xf>
    <xf numFmtId="0" fontId="34" fillId="36" borderId="14" xfId="19325" applyFont="1" applyFill="1" applyBorder="1" applyAlignment="1">
      <alignment horizontal="center" vertical="center" wrapText="1"/>
    </xf>
    <xf numFmtId="0" fontId="34" fillId="36" borderId="15" xfId="19325" applyFont="1" applyFill="1" applyBorder="1" applyAlignment="1">
      <alignment horizontal="center" vertical="center" wrapText="1"/>
    </xf>
    <xf numFmtId="167" fontId="34" fillId="36" borderId="37" xfId="19325" applyNumberFormat="1" applyFont="1" applyFill="1" applyBorder="1" applyAlignment="1">
      <alignment horizontal="center" vertical="center" wrapText="1"/>
    </xf>
    <xf numFmtId="167" fontId="34" fillId="36" borderId="0" xfId="19325" applyNumberFormat="1" applyFont="1" applyFill="1" applyBorder="1" applyAlignment="1">
      <alignment horizontal="center" vertical="center" wrapText="1"/>
    </xf>
    <xf numFmtId="167" fontId="34" fillId="36" borderId="14" xfId="19325" applyNumberFormat="1" applyFont="1" applyFill="1" applyBorder="1" applyAlignment="1">
      <alignment horizontal="center" vertical="center" wrapText="1"/>
    </xf>
    <xf numFmtId="167" fontId="34" fillId="36" borderId="15" xfId="19325" applyNumberFormat="1" applyFont="1" applyFill="1" applyBorder="1" applyAlignment="1">
      <alignment horizontal="center" vertical="center" wrapText="1"/>
    </xf>
    <xf numFmtId="0" fontId="31" fillId="41" borderId="0" xfId="19325" applyFont="1" applyFill="1" applyBorder="1" applyAlignment="1">
      <alignment horizontal="center" vertical="center" wrapText="1"/>
    </xf>
    <xf numFmtId="0" fontId="31" fillId="41" borderId="47" xfId="19325" applyFont="1" applyFill="1" applyBorder="1" applyAlignment="1">
      <alignment horizontal="center" vertical="center" wrapText="1"/>
    </xf>
    <xf numFmtId="0" fontId="26" fillId="41" borderId="41" xfId="19325" applyFont="1" applyFill="1" applyBorder="1" applyAlignment="1">
      <alignment horizontal="center" vertical="center" wrapText="1"/>
    </xf>
    <xf numFmtId="0" fontId="26" fillId="41" borderId="48" xfId="19325" applyFont="1" applyFill="1" applyBorder="1" applyAlignment="1">
      <alignment horizontal="center" vertical="center" wrapText="1"/>
    </xf>
    <xf numFmtId="0" fontId="26" fillId="41" borderId="42" xfId="19325" applyFont="1" applyFill="1" applyBorder="1" applyAlignment="1">
      <alignment horizontal="center" vertical="center" wrapText="1"/>
    </xf>
    <xf numFmtId="0" fontId="26" fillId="41" borderId="43" xfId="19325" applyFont="1" applyFill="1" applyBorder="1" applyAlignment="1">
      <alignment horizontal="center" vertical="center" wrapText="1"/>
    </xf>
    <xf numFmtId="0" fontId="26" fillId="41" borderId="45" xfId="19325" applyFont="1" applyFill="1" applyBorder="1" applyAlignment="1">
      <alignment horizontal="center" vertical="center" wrapText="1"/>
    </xf>
    <xf numFmtId="0" fontId="26" fillId="41" borderId="46" xfId="19325" applyFont="1" applyFill="1" applyBorder="1" applyAlignment="1">
      <alignment horizontal="center" vertical="center" wrapText="1"/>
    </xf>
    <xf numFmtId="238" fontId="158" fillId="0" borderId="0" xfId="19325" applyNumberFormat="1" applyFont="1" applyAlignment="1">
      <alignment horizontal="center" vertical="center"/>
    </xf>
    <xf numFmtId="0" fontId="158" fillId="0" borderId="0" xfId="19325" applyFont="1" applyAlignment="1">
      <alignment horizontal="center" vertical="center"/>
    </xf>
    <xf numFmtId="0" fontId="31" fillId="41" borderId="42" xfId="19325" applyFont="1" applyFill="1" applyBorder="1" applyAlignment="1">
      <alignment horizontal="center" vertical="center" wrapText="1"/>
    </xf>
    <xf numFmtId="0" fontId="31" fillId="41" borderId="43" xfId="19325" applyFont="1" applyFill="1" applyBorder="1" applyAlignment="1">
      <alignment horizontal="center" vertical="center" wrapText="1"/>
    </xf>
    <xf numFmtId="0" fontId="31" fillId="41" borderId="45" xfId="19325" applyFont="1" applyFill="1" applyBorder="1" applyAlignment="1">
      <alignment horizontal="center" vertical="center" wrapText="1"/>
    </xf>
    <xf numFmtId="0" fontId="31" fillId="41" borderId="46" xfId="19325" applyFont="1" applyFill="1" applyBorder="1" applyAlignment="1">
      <alignment horizontal="center" vertical="center" wrapText="1"/>
    </xf>
    <xf numFmtId="0" fontId="160" fillId="37" borderId="15" xfId="19325" applyFont="1" applyFill="1" applyBorder="1" applyAlignment="1">
      <alignment horizontal="center" wrapText="1"/>
    </xf>
    <xf numFmtId="167" fontId="34" fillId="40" borderId="14" xfId="19325" applyNumberFormat="1" applyFont="1" applyFill="1" applyBorder="1" applyAlignment="1">
      <alignment horizontal="center" vertical="center" wrapText="1"/>
    </xf>
    <xf numFmtId="167" fontId="34" fillId="40" borderId="15" xfId="19325" applyNumberFormat="1" applyFont="1" applyFill="1" applyBorder="1" applyAlignment="1">
      <alignment horizontal="center" vertical="center" wrapText="1"/>
    </xf>
    <xf numFmtId="0" fontId="34" fillId="36" borderId="16" xfId="19325" applyFont="1" applyFill="1" applyBorder="1" applyAlignment="1">
      <alignment horizontal="center" vertical="center" wrapText="1"/>
    </xf>
    <xf numFmtId="0" fontId="34" fillId="41" borderId="37" xfId="19325" applyFont="1" applyFill="1" applyBorder="1" applyAlignment="1">
      <alignment horizontal="center" vertical="center" wrapText="1"/>
    </xf>
    <xf numFmtId="0" fontId="34" fillId="41" borderId="0" xfId="19325" applyFont="1" applyFill="1" applyBorder="1" applyAlignment="1">
      <alignment horizontal="center" vertical="center" wrapText="1"/>
    </xf>
    <xf numFmtId="0" fontId="34" fillId="41" borderId="54" xfId="19325" applyFont="1" applyFill="1" applyBorder="1" applyAlignment="1">
      <alignment horizontal="center" vertical="center" wrapText="1"/>
    </xf>
    <xf numFmtId="167" fontId="34" fillId="41" borderId="37" xfId="19325" applyNumberFormat="1" applyFont="1" applyFill="1" applyBorder="1" applyAlignment="1">
      <alignment horizontal="center" vertical="center" wrapText="1"/>
    </xf>
    <xf numFmtId="167" fontId="34" fillId="41" borderId="0" xfId="19325" applyNumberFormat="1" applyFont="1" applyFill="1" applyBorder="1" applyAlignment="1">
      <alignment horizontal="center" vertical="center" wrapText="1"/>
    </xf>
    <xf numFmtId="0" fontId="34" fillId="40" borderId="17" xfId="19325" applyFont="1" applyFill="1" applyBorder="1" applyAlignment="1">
      <alignment horizontal="center" vertical="center" wrapText="1"/>
    </xf>
    <xf numFmtId="0" fontId="34" fillId="40" borderId="18" xfId="19325" applyFont="1" applyFill="1" applyBorder="1" applyAlignment="1">
      <alignment horizontal="center" vertical="center" wrapText="1"/>
    </xf>
    <xf numFmtId="0" fontId="31" fillId="86" borderId="12" xfId="0" applyFont="1" applyFill="1" applyBorder="1" applyAlignment="1">
      <alignment horizontal="center" vertical="center"/>
    </xf>
    <xf numFmtId="0" fontId="31" fillId="86" borderId="11" xfId="0" applyFont="1" applyFill="1" applyBorder="1" applyAlignment="1">
      <alignment horizontal="center" vertical="center"/>
    </xf>
    <xf numFmtId="43" fontId="33" fillId="0" borderId="12" xfId="0" applyNumberFormat="1" applyFont="1" applyBorder="1" applyAlignment="1">
      <alignment horizontal="center" vertical="center"/>
    </xf>
    <xf numFmtId="43" fontId="33" fillId="0" borderId="11" xfId="0" applyNumberFormat="1" applyFont="1" applyBorder="1" applyAlignment="1">
      <alignment horizontal="center" vertical="center"/>
    </xf>
    <xf numFmtId="0" fontId="156" fillId="87" borderId="17" xfId="0" applyFont="1" applyFill="1" applyBorder="1" applyAlignment="1">
      <alignment horizontal="center" vertical="top"/>
    </xf>
    <xf numFmtId="0" fontId="156" fillId="87" borderId="19" xfId="0" applyFont="1" applyFill="1" applyBorder="1" applyAlignment="1">
      <alignment horizontal="center" vertical="top"/>
    </xf>
    <xf numFmtId="0" fontId="31" fillId="34" borderId="39" xfId="0" applyFont="1" applyFill="1" applyBorder="1" applyAlignment="1">
      <alignment horizontal="center" vertical="center"/>
    </xf>
    <xf numFmtId="0" fontId="31" fillId="34" borderId="40" xfId="0" applyFont="1" applyFill="1" applyBorder="1" applyAlignment="1">
      <alignment horizontal="center" vertical="center"/>
    </xf>
    <xf numFmtId="0" fontId="31" fillId="34" borderId="14" xfId="0" applyFont="1" applyFill="1" applyBorder="1" applyAlignment="1">
      <alignment horizontal="center" vertical="center"/>
    </xf>
    <xf numFmtId="0" fontId="31" fillId="34" borderId="16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35" borderId="1" xfId="0" applyFont="1" applyFill="1" applyBorder="1" applyAlignment="1">
      <alignment horizontal="center" vertical="top"/>
    </xf>
    <xf numFmtId="0" fontId="32" fillId="0" borderId="17" xfId="0" applyFont="1" applyBorder="1" applyAlignment="1">
      <alignment horizontal="left" vertical="top"/>
    </xf>
    <xf numFmtId="0" fontId="32" fillId="0" borderId="18" xfId="0" applyFont="1" applyBorder="1" applyAlignment="1">
      <alignment horizontal="left" vertical="top"/>
    </xf>
    <xf numFmtId="0" fontId="32" fillId="0" borderId="19" xfId="0" applyFont="1" applyBorder="1" applyAlignment="1">
      <alignment horizontal="left" vertical="top"/>
    </xf>
    <xf numFmtId="0" fontId="156" fillId="0" borderId="12" xfId="0" applyFont="1" applyBorder="1" applyAlignment="1">
      <alignment horizontal="center" vertical="center"/>
    </xf>
    <xf numFmtId="0" fontId="156" fillId="0" borderId="11" xfId="0" applyFont="1" applyBorder="1" applyAlignment="1">
      <alignment horizontal="center" vertical="center"/>
    </xf>
    <xf numFmtId="0" fontId="31" fillId="86" borderId="1" xfId="0" applyFont="1" applyFill="1" applyBorder="1" applyAlignment="1">
      <alignment horizontal="center" vertical="center"/>
    </xf>
    <xf numFmtId="0" fontId="31" fillId="86" borderId="17" xfId="0" applyFont="1" applyFill="1" applyBorder="1" applyAlignment="1">
      <alignment horizontal="center" vertical="center"/>
    </xf>
    <xf numFmtId="0" fontId="31" fillId="86" borderId="18" xfId="0" applyFont="1" applyFill="1" applyBorder="1" applyAlignment="1">
      <alignment horizontal="center" vertical="center"/>
    </xf>
    <xf numFmtId="0" fontId="31" fillId="86" borderId="19" xfId="0" applyFont="1" applyFill="1" applyBorder="1" applyAlignment="1">
      <alignment horizontal="center" vertical="center"/>
    </xf>
    <xf numFmtId="238" fontId="155" fillId="0" borderId="0" xfId="0" applyNumberFormat="1" applyFont="1" applyBorder="1" applyAlignment="1">
      <alignment horizontal="center" vertical="top"/>
    </xf>
    <xf numFmtId="0" fontId="163" fillId="0" borderId="0" xfId="0" applyFont="1" applyAlignment="1">
      <alignment horizontal="center" vertical="top"/>
    </xf>
    <xf numFmtId="0" fontId="156" fillId="87" borderId="1" xfId="0" applyFont="1" applyFill="1" applyBorder="1" applyAlignment="1">
      <alignment horizontal="center" vertical="top"/>
    </xf>
    <xf numFmtId="238" fontId="155" fillId="0" borderId="0" xfId="0" applyNumberFormat="1" applyFont="1" applyAlignment="1">
      <alignment horizontal="center" vertical="top"/>
    </xf>
    <xf numFmtId="0" fontId="31" fillId="44" borderId="17" xfId="0" applyFont="1" applyFill="1" applyBorder="1" applyAlignment="1">
      <alignment horizontal="center" vertical="center"/>
    </xf>
    <xf numFmtId="0" fontId="31" fillId="44" borderId="18" xfId="0" applyFont="1" applyFill="1" applyBorder="1" applyAlignment="1">
      <alignment horizontal="center" vertical="center"/>
    </xf>
    <xf numFmtId="0" fontId="31" fillId="44" borderId="19" xfId="0" applyFont="1" applyFill="1" applyBorder="1" applyAlignment="1">
      <alignment horizontal="center" vertical="center"/>
    </xf>
    <xf numFmtId="0" fontId="31" fillId="42" borderId="17" xfId="0" applyFont="1" applyFill="1" applyBorder="1" applyAlignment="1">
      <alignment horizontal="center" vertical="center"/>
    </xf>
    <xf numFmtId="0" fontId="31" fillId="42" borderId="18" xfId="0" applyFont="1" applyFill="1" applyBorder="1" applyAlignment="1">
      <alignment horizontal="center" vertical="center"/>
    </xf>
    <xf numFmtId="0" fontId="31" fillId="42" borderId="19" xfId="0" applyFont="1" applyFill="1" applyBorder="1" applyAlignment="1">
      <alignment horizontal="center" vertical="center"/>
    </xf>
    <xf numFmtId="0" fontId="31" fillId="45" borderId="17" xfId="0" applyFont="1" applyFill="1" applyBorder="1" applyAlignment="1">
      <alignment horizontal="center" vertical="center"/>
    </xf>
    <xf numFmtId="0" fontId="31" fillId="45" borderId="18" xfId="0" applyFont="1" applyFill="1" applyBorder="1" applyAlignment="1">
      <alignment horizontal="center" vertical="center"/>
    </xf>
    <xf numFmtId="0" fontId="31" fillId="45" borderId="19" xfId="0" applyFont="1" applyFill="1" applyBorder="1" applyAlignment="1">
      <alignment horizontal="center" vertical="center"/>
    </xf>
    <xf numFmtId="0" fontId="31" fillId="41" borderId="17" xfId="0" applyFont="1" applyFill="1" applyBorder="1" applyAlignment="1">
      <alignment horizontal="center" vertical="center"/>
    </xf>
    <xf numFmtId="0" fontId="31" fillId="41" borderId="18" xfId="0" applyFont="1" applyFill="1" applyBorder="1" applyAlignment="1">
      <alignment horizontal="center" vertical="center"/>
    </xf>
    <xf numFmtId="0" fontId="31" fillId="41" borderId="19" xfId="0" applyFont="1" applyFill="1" applyBorder="1" applyAlignment="1">
      <alignment horizontal="center" vertical="center"/>
    </xf>
    <xf numFmtId="0" fontId="31" fillId="34" borderId="34" xfId="0" applyFont="1" applyFill="1" applyBorder="1" applyAlignment="1">
      <alignment horizontal="center" vertical="center"/>
    </xf>
    <xf numFmtId="0" fontId="31" fillId="34" borderId="15" xfId="0" applyFont="1" applyFill="1" applyBorder="1" applyAlignment="1">
      <alignment horizontal="center" vertical="center"/>
    </xf>
    <xf numFmtId="167" fontId="34" fillId="86" borderId="1" xfId="0" applyNumberFormat="1" applyFont="1" applyFill="1" applyBorder="1" applyAlignment="1">
      <alignment horizontal="center" vertical="center"/>
    </xf>
    <xf numFmtId="0" fontId="31" fillId="34" borderId="17" xfId="0" applyFont="1" applyFill="1" applyBorder="1" applyAlignment="1">
      <alignment horizontal="center" vertical="center"/>
    </xf>
    <xf numFmtId="0" fontId="31" fillId="34" borderId="18" xfId="0" applyFont="1" applyFill="1" applyBorder="1" applyAlignment="1">
      <alignment horizontal="center" vertical="center"/>
    </xf>
    <xf numFmtId="0" fontId="31" fillId="34" borderId="19" xfId="0" applyFont="1" applyFill="1" applyBorder="1" applyAlignment="1">
      <alignment horizontal="center" vertical="center"/>
    </xf>
    <xf numFmtId="0" fontId="31" fillId="34" borderId="1" xfId="0" applyFont="1" applyFill="1" applyBorder="1" applyAlignment="1">
      <alignment horizontal="center" vertical="center"/>
    </xf>
    <xf numFmtId="0" fontId="31" fillId="44" borderId="1" xfId="0" applyFont="1" applyFill="1" applyBorder="1" applyAlignment="1">
      <alignment horizontal="center" vertical="center"/>
    </xf>
    <xf numFmtId="0" fontId="31" fillId="45" borderId="1" xfId="0" applyFont="1" applyFill="1" applyBorder="1" applyAlignment="1">
      <alignment horizontal="center" vertical="center"/>
    </xf>
    <xf numFmtId="0" fontId="31" fillId="88" borderId="1" xfId="0" applyFont="1" applyFill="1" applyBorder="1" applyAlignment="1">
      <alignment horizontal="center" vertical="center"/>
    </xf>
    <xf numFmtId="0" fontId="31" fillId="88" borderId="17" xfId="0" applyFont="1" applyFill="1" applyBorder="1" applyAlignment="1">
      <alignment horizontal="center" vertical="center"/>
    </xf>
    <xf numFmtId="0" fontId="31" fillId="88" borderId="18" xfId="0" applyFont="1" applyFill="1" applyBorder="1" applyAlignment="1">
      <alignment horizontal="center" vertical="center"/>
    </xf>
    <xf numFmtId="0" fontId="31" fillId="88" borderId="19" xfId="0" applyFont="1" applyFill="1" applyBorder="1" applyAlignment="1">
      <alignment horizontal="center" vertical="center"/>
    </xf>
    <xf numFmtId="238" fontId="177" fillId="0" borderId="0" xfId="0" applyNumberFormat="1" applyFont="1" applyAlignment="1">
      <alignment horizontal="center" vertical="top"/>
    </xf>
    <xf numFmtId="0" fontId="32" fillId="35" borderId="17" xfId="0" applyFont="1" applyFill="1" applyBorder="1" applyAlignment="1">
      <alignment horizontal="center" vertical="top"/>
    </xf>
    <xf numFmtId="0" fontId="32" fillId="35" borderId="18" xfId="0" applyFont="1" applyFill="1" applyBorder="1" applyAlignment="1">
      <alignment horizontal="center" vertical="top"/>
    </xf>
    <xf numFmtId="0" fontId="32" fillId="35" borderId="19" xfId="0" applyFont="1" applyFill="1" applyBorder="1" applyAlignment="1">
      <alignment horizontal="center" vertical="top"/>
    </xf>
    <xf numFmtId="0" fontId="32" fillId="0" borderId="17" xfId="0" applyFont="1" applyBorder="1" applyAlignment="1">
      <alignment horizontal="center" vertical="top"/>
    </xf>
    <xf numFmtId="0" fontId="32" fillId="0" borderId="18" xfId="0" applyFont="1" applyBorder="1" applyAlignment="1">
      <alignment horizontal="center" vertical="top"/>
    </xf>
    <xf numFmtId="0" fontId="32" fillId="0" borderId="19" xfId="0" applyFont="1" applyBorder="1" applyAlignment="1">
      <alignment horizontal="center" vertical="top"/>
    </xf>
    <xf numFmtId="0" fontId="161" fillId="37" borderId="0" xfId="21326" applyFont="1" applyFill="1" applyBorder="1" applyAlignment="1">
      <alignment horizontal="center"/>
    </xf>
    <xf numFmtId="0" fontId="29" fillId="81" borderId="40" xfId="24750" applyFont="1" applyFill="1" applyBorder="1" applyAlignment="1">
      <alignment horizontal="center" vertical="center"/>
    </xf>
    <xf numFmtId="0" fontId="29" fillId="81" borderId="54" xfId="24750" applyFont="1" applyFill="1" applyBorder="1" applyAlignment="1">
      <alignment horizontal="center" vertical="center"/>
    </xf>
    <xf numFmtId="0" fontId="29" fillId="81" borderId="16" xfId="24750" applyFont="1" applyFill="1" applyBorder="1" applyAlignment="1">
      <alignment horizontal="center" vertical="center"/>
    </xf>
    <xf numFmtId="0" fontId="29" fillId="81" borderId="12" xfId="24750" applyFont="1" applyFill="1" applyBorder="1" applyAlignment="1">
      <alignment horizontal="center"/>
    </xf>
    <xf numFmtId="0" fontId="29" fillId="81" borderId="13" xfId="24750" applyFont="1" applyFill="1" applyBorder="1" applyAlignment="1">
      <alignment horizontal="center"/>
    </xf>
    <xf numFmtId="0" fontId="29" fillId="81" borderId="11" xfId="24750" applyFont="1" applyFill="1" applyBorder="1" applyAlignment="1">
      <alignment horizontal="center"/>
    </xf>
    <xf numFmtId="238" fontId="158" fillId="0" borderId="0" xfId="19325" applyNumberFormat="1" applyFont="1" applyBorder="1" applyAlignment="1">
      <alignment horizontal="center" vertical="center"/>
    </xf>
    <xf numFmtId="43" fontId="31" fillId="44" borderId="39" xfId="29335" applyFont="1" applyFill="1" applyBorder="1" applyAlignment="1">
      <alignment horizontal="center" vertical="center"/>
    </xf>
    <xf numFmtId="43" fontId="31" fillId="44" borderId="34" xfId="29335" applyFont="1" applyFill="1" applyBorder="1" applyAlignment="1">
      <alignment horizontal="center" vertical="center"/>
    </xf>
    <xf numFmtId="43" fontId="31" fillId="44" borderId="40" xfId="29335" applyFont="1" applyFill="1" applyBorder="1" applyAlignment="1">
      <alignment horizontal="center" vertical="center"/>
    </xf>
    <xf numFmtId="43" fontId="31" fillId="34" borderId="39" xfId="29335" applyFont="1" applyFill="1" applyBorder="1" applyAlignment="1">
      <alignment horizontal="center" vertical="center"/>
    </xf>
    <xf numFmtId="43" fontId="31" fillId="34" borderId="34" xfId="29335" applyFont="1" applyFill="1" applyBorder="1" applyAlignment="1">
      <alignment horizontal="center" vertical="center"/>
    </xf>
    <xf numFmtId="43" fontId="31" fillId="34" borderId="40" xfId="29335" applyFont="1" applyFill="1" applyBorder="1" applyAlignment="1">
      <alignment horizontal="center" vertical="center"/>
    </xf>
    <xf numFmtId="43" fontId="31" fillId="42" borderId="39" xfId="29335" applyFont="1" applyFill="1" applyBorder="1" applyAlignment="1">
      <alignment horizontal="center" vertical="center"/>
    </xf>
    <xf numFmtId="43" fontId="31" fillId="42" borderId="34" xfId="29335" applyFont="1" applyFill="1" applyBorder="1" applyAlignment="1">
      <alignment horizontal="center" vertical="center"/>
    </xf>
    <xf numFmtId="43" fontId="31" fillId="42" borderId="40" xfId="29335" applyFont="1" applyFill="1" applyBorder="1" applyAlignment="1">
      <alignment horizontal="center" vertical="center"/>
    </xf>
    <xf numFmtId="0" fontId="31" fillId="86" borderId="13" xfId="0" applyFont="1" applyFill="1" applyBorder="1" applyAlignment="1">
      <alignment horizontal="center" vertical="center"/>
    </xf>
    <xf numFmtId="0" fontId="31" fillId="44" borderId="39" xfId="0" applyFont="1" applyFill="1" applyBorder="1" applyAlignment="1">
      <alignment horizontal="center" vertical="center"/>
    </xf>
    <xf numFmtId="0" fontId="31" fillId="44" borderId="34" xfId="0" applyFont="1" applyFill="1" applyBorder="1" applyAlignment="1">
      <alignment horizontal="center" vertical="center"/>
    </xf>
    <xf numFmtId="0" fontId="31" fillId="44" borderId="40" xfId="0" applyFont="1" applyFill="1" applyBorder="1" applyAlignment="1">
      <alignment horizontal="center" vertical="center"/>
    </xf>
    <xf numFmtId="0" fontId="31" fillId="42" borderId="39" xfId="0" applyFont="1" applyFill="1" applyBorder="1" applyAlignment="1">
      <alignment horizontal="center" vertical="center"/>
    </xf>
    <xf numFmtId="0" fontId="31" fillId="42" borderId="34" xfId="0" applyFont="1" applyFill="1" applyBorder="1" applyAlignment="1">
      <alignment horizontal="center" vertical="center"/>
    </xf>
    <xf numFmtId="0" fontId="31" fillId="42" borderId="40" xfId="0" applyFont="1" applyFill="1" applyBorder="1" applyAlignment="1">
      <alignment horizontal="center" vertical="center"/>
    </xf>
    <xf numFmtId="0" fontId="161" fillId="37" borderId="15" xfId="32603" applyFont="1" applyFill="1" applyBorder="1" applyAlignment="1">
      <alignment horizontal="center"/>
    </xf>
    <xf numFmtId="0" fontId="174" fillId="0" borderId="56" xfId="0" applyFont="1" applyBorder="1" applyAlignment="1">
      <alignment horizontal="center" vertical="center"/>
    </xf>
    <xf numFmtId="0" fontId="174" fillId="0" borderId="58" xfId="0" applyFont="1" applyBorder="1" applyAlignment="1">
      <alignment horizontal="center" vertical="center"/>
    </xf>
    <xf numFmtId="0" fontId="174" fillId="0" borderId="59" xfId="0" applyFont="1" applyBorder="1" applyAlignment="1">
      <alignment horizontal="center" vertical="center"/>
    </xf>
    <xf numFmtId="0" fontId="29" fillId="94" borderId="12" xfId="29334" applyFont="1" applyFill="1" applyBorder="1" applyAlignment="1">
      <alignment horizontal="center" vertical="center" wrapText="1"/>
    </xf>
    <xf numFmtId="0" fontId="29" fillId="94" borderId="11" xfId="29334" applyFont="1" applyFill="1" applyBorder="1" applyAlignment="1">
      <alignment horizontal="center" vertical="center" wrapText="1"/>
    </xf>
    <xf numFmtId="0" fontId="31" fillId="41" borderId="17" xfId="29334" applyFont="1" applyFill="1" applyBorder="1" applyAlignment="1">
      <alignment horizontal="center" vertical="center"/>
    </xf>
    <xf numFmtId="0" fontId="31" fillId="41" borderId="78" xfId="29334" applyFont="1" applyFill="1" applyBorder="1" applyAlignment="1">
      <alignment horizontal="center" vertical="center"/>
    </xf>
    <xf numFmtId="0" fontId="29" fillId="92" borderId="12" xfId="29334" applyFont="1" applyFill="1" applyBorder="1" applyAlignment="1">
      <alignment horizontal="center" vertical="center" wrapText="1"/>
    </xf>
    <xf numFmtId="0" fontId="29" fillId="92" borderId="11" xfId="29334" applyFont="1" applyFill="1" applyBorder="1" applyAlignment="1">
      <alignment horizontal="center" vertical="center" wrapText="1"/>
    </xf>
    <xf numFmtId="0" fontId="29" fillId="91" borderId="12" xfId="29334" applyFont="1" applyFill="1" applyBorder="1" applyAlignment="1">
      <alignment horizontal="center" vertical="center" wrapText="1"/>
    </xf>
    <xf numFmtId="0" fontId="29" fillId="91" borderId="11" xfId="29334" applyFont="1" applyFill="1" applyBorder="1" applyAlignment="1">
      <alignment horizontal="center" vertical="center" wrapText="1"/>
    </xf>
    <xf numFmtId="0" fontId="29" fillId="0" borderId="12" xfId="29334" applyFont="1" applyBorder="1" applyAlignment="1">
      <alignment horizontal="left" vertical="center" wrapText="1"/>
    </xf>
    <xf numFmtId="0" fontId="29" fillId="0" borderId="11" xfId="29334" applyFont="1" applyBorder="1" applyAlignment="1">
      <alignment horizontal="left" vertical="center" wrapText="1"/>
    </xf>
    <xf numFmtId="0" fontId="164" fillId="0" borderId="0" xfId="29334" applyFont="1" applyAlignment="1">
      <alignment horizontal="center"/>
    </xf>
    <xf numFmtId="238" fontId="29" fillId="0" borderId="0" xfId="29334" applyNumberFormat="1" applyFont="1" applyAlignment="1">
      <alignment horizontal="center"/>
    </xf>
    <xf numFmtId="0" fontId="165" fillId="42" borderId="15" xfId="29334" applyFont="1" applyFill="1" applyBorder="1" applyAlignment="1">
      <alignment horizontal="center"/>
    </xf>
    <xf numFmtId="0" fontId="31" fillId="84" borderId="17" xfId="29334" applyFont="1" applyFill="1" applyBorder="1" applyAlignment="1">
      <alignment horizontal="left"/>
    </xf>
    <xf numFmtId="0" fontId="31" fillId="84" borderId="18" xfId="29334" applyFont="1" applyFill="1" applyBorder="1" applyAlignment="1">
      <alignment horizontal="left"/>
    </xf>
    <xf numFmtId="0" fontId="31" fillId="84" borderId="19" xfId="29334" applyFont="1" applyFill="1" applyBorder="1" applyAlignment="1">
      <alignment horizontal="left"/>
    </xf>
    <xf numFmtId="0" fontId="167" fillId="37" borderId="1" xfId="19429" applyFont="1" applyFill="1" applyBorder="1" applyAlignment="1">
      <alignment horizontal="center" vertical="center" wrapText="1"/>
    </xf>
    <xf numFmtId="0" fontId="180" fillId="0" borderId="0" xfId="0" applyFont="1" applyBorder="1" applyAlignment="1">
      <alignment horizontal="center" vertical="top"/>
    </xf>
    <xf numFmtId="1" fontId="178" fillId="0" borderId="17" xfId="21287" applyNumberFormat="1" applyFont="1" applyFill="1" applyBorder="1" applyAlignment="1">
      <alignment horizontal="center" wrapText="1"/>
    </xf>
    <xf numFmtId="1" fontId="178" fillId="0" borderId="18" xfId="21287" applyNumberFormat="1" applyFont="1" applyFill="1" applyBorder="1" applyAlignment="1">
      <alignment horizontal="center" wrapText="1"/>
    </xf>
    <xf numFmtId="1" fontId="178" fillId="0" borderId="19" xfId="21287" applyNumberFormat="1" applyFont="1" applyFill="1" applyBorder="1" applyAlignment="1">
      <alignment horizontal="center" wrapText="1"/>
    </xf>
    <xf numFmtId="167" fontId="160" fillId="0" borderId="1" xfId="0" applyNumberFormat="1" applyFont="1" applyFill="1" applyBorder="1" applyAlignment="1">
      <alignment horizontal="center" vertical="center"/>
    </xf>
    <xf numFmtId="167" fontId="33" fillId="87" borderId="1" xfId="0" applyNumberFormat="1" applyFont="1" applyFill="1" applyBorder="1" applyAlignment="1">
      <alignment horizontal="center" vertical="top"/>
    </xf>
    <xf numFmtId="0" fontId="163" fillId="0" borderId="15" xfId="0" applyFont="1" applyBorder="1" applyAlignment="1">
      <alignment horizontal="center" vertical="top"/>
    </xf>
    <xf numFmtId="0" fontId="187" fillId="0" borderId="0" xfId="0" applyFont="1" applyBorder="1" applyAlignment="1">
      <alignment horizontal="center" vertical="top"/>
    </xf>
    <xf numFmtId="238" fontId="177" fillId="0" borderId="54" xfId="0" applyNumberFormat="1" applyFont="1" applyBorder="1" applyAlignment="1">
      <alignment horizontal="center" vertical="top"/>
    </xf>
    <xf numFmtId="0" fontId="83" fillId="0" borderId="0" xfId="1" applyFont="1" applyAlignment="1">
      <alignment horizontal="center"/>
    </xf>
    <xf numFmtId="240" fontId="83" fillId="0" borderId="0" xfId="1" applyNumberFormat="1" applyFont="1" applyAlignment="1">
      <alignment horizontal="center"/>
    </xf>
    <xf numFmtId="0" fontId="186" fillId="44" borderId="17" xfId="1" applyFont="1" applyFill="1" applyBorder="1" applyAlignment="1">
      <alignment horizontal="center" vertical="center"/>
    </xf>
    <xf numFmtId="0" fontId="186" fillId="44" borderId="18" xfId="1" applyFont="1" applyFill="1" applyBorder="1" applyAlignment="1">
      <alignment horizontal="center" vertical="center"/>
    </xf>
    <xf numFmtId="0" fontId="186" fillId="44" borderId="19" xfId="1" applyFont="1" applyFill="1" applyBorder="1" applyAlignment="1">
      <alignment horizontal="center" vertical="center"/>
    </xf>
    <xf numFmtId="0" fontId="186" fillId="42" borderId="17" xfId="1" applyFont="1" applyFill="1" applyBorder="1" applyAlignment="1">
      <alignment horizontal="center" vertical="center"/>
    </xf>
    <xf numFmtId="0" fontId="186" fillId="42" borderId="18" xfId="1" applyFont="1" applyFill="1" applyBorder="1" applyAlignment="1">
      <alignment horizontal="center" vertical="center"/>
    </xf>
    <xf numFmtId="0" fontId="186" fillId="42" borderId="19" xfId="1" applyFont="1" applyFill="1" applyBorder="1" applyAlignment="1">
      <alignment horizontal="center" vertical="center"/>
    </xf>
    <xf numFmtId="0" fontId="186" fillId="41" borderId="17" xfId="1" applyFont="1" applyFill="1" applyBorder="1" applyAlignment="1">
      <alignment horizontal="center" vertical="center"/>
    </xf>
    <xf numFmtId="0" fontId="186" fillId="41" borderId="18" xfId="1" applyFont="1" applyFill="1" applyBorder="1" applyAlignment="1">
      <alignment horizontal="center" vertical="center"/>
    </xf>
    <xf numFmtId="0" fontId="186" fillId="41" borderId="19" xfId="1" applyFont="1" applyFill="1" applyBorder="1" applyAlignment="1">
      <alignment horizontal="center" vertical="center"/>
    </xf>
  </cellXfs>
  <cellStyles count="34702">
    <cellStyle name="_A - RP 3005" xfId="2"/>
    <cellStyle name="_A - RP 3005 2" xfId="3"/>
    <cellStyle name="_A - RP 3005 2 2" xfId="4"/>
    <cellStyle name="_A - RP 3005 2 2 2" xfId="5"/>
    <cellStyle name="_A - RP 3005 2 3" xfId="6"/>
    <cellStyle name="_A - RP 3005 2 3 2" xfId="7"/>
    <cellStyle name="_A - RP 3005 2 4" xfId="8"/>
    <cellStyle name="_A - RP 3005 2 4 2" xfId="9"/>
    <cellStyle name="_A - RP 3005 2 4 2 2" xfId="10"/>
    <cellStyle name="_A - RP 3005 2 4 3" xfId="11"/>
    <cellStyle name="_A - RP 3005 2 5" xfId="12"/>
    <cellStyle name="_A - RP 3005 3" xfId="13"/>
    <cellStyle name="_A - RP 3005 3 2" xfId="14"/>
    <cellStyle name="_A - RP 3005 3 2 2" xfId="15"/>
    <cellStyle name="_A - RP 3005 3 3" xfId="16"/>
    <cellStyle name="_A - RP 3005 4" xfId="17"/>
    <cellStyle name="_A - RP 3005 4 2" xfId="18"/>
    <cellStyle name="_A - RP 3005 5" xfId="19"/>
    <cellStyle name="_A - RP 3005 5 2" xfId="20"/>
    <cellStyle name="_A - RP 3005 6" xfId="21"/>
    <cellStyle name="_Book1" xfId="22"/>
    <cellStyle name="_Book1 2" xfId="23"/>
    <cellStyle name="_Book1 2 2" xfId="24"/>
    <cellStyle name="_Book1 2 2 2" xfId="25"/>
    <cellStyle name="_Book1 2 3" xfId="26"/>
    <cellStyle name="_Book1 2 3 2" xfId="27"/>
    <cellStyle name="_Book1 2 4" xfId="28"/>
    <cellStyle name="_Book1 2 4 2" xfId="29"/>
    <cellStyle name="_Book1 2 4 2 2" xfId="30"/>
    <cellStyle name="_Book1 2 4 3" xfId="31"/>
    <cellStyle name="_Book1 2 5" xfId="32"/>
    <cellStyle name="_Book1 3" xfId="33"/>
    <cellStyle name="_Book1 3 2" xfId="34"/>
    <cellStyle name="_Book1 3 2 2" xfId="35"/>
    <cellStyle name="_Book1 3 3" xfId="36"/>
    <cellStyle name="_Book1 4" xfId="37"/>
    <cellStyle name="_Book1 4 2" xfId="38"/>
    <cellStyle name="_Book1 5" xfId="39"/>
    <cellStyle name="_Book1 5 2" xfId="40"/>
    <cellStyle name="_Book1 6" xfId="41"/>
    <cellStyle name="_BS DESEMBER 2003 restatement" xfId="42"/>
    <cellStyle name="_BS DESEMBER 2003 restatement 2" xfId="43"/>
    <cellStyle name="_BS DESEMBER 2003 restatement 2 2" xfId="44"/>
    <cellStyle name="_BS DESEMBER 2003 restatement 2 2 2" xfId="45"/>
    <cellStyle name="_BS DESEMBER 2003 restatement 2 3" xfId="46"/>
    <cellStyle name="_BS DESEMBER 2003 restatement 2 3 2" xfId="47"/>
    <cellStyle name="_BS DESEMBER 2003 restatement 2 4" xfId="48"/>
    <cellStyle name="_BS DESEMBER 2003 restatement 2 4 2" xfId="49"/>
    <cellStyle name="_BS DESEMBER 2003 restatement 2 4 2 2" xfId="50"/>
    <cellStyle name="_BS DESEMBER 2003 restatement 2 4 3" xfId="51"/>
    <cellStyle name="_BS DESEMBER 2003 restatement 2 5" xfId="52"/>
    <cellStyle name="_BS DESEMBER 2003 restatement 3" xfId="53"/>
    <cellStyle name="_BS DESEMBER 2003 restatement 3 2" xfId="54"/>
    <cellStyle name="_BS DESEMBER 2003 restatement 3 2 2" xfId="55"/>
    <cellStyle name="_BS DESEMBER 2003 restatement 3 3" xfId="56"/>
    <cellStyle name="_BS DESEMBER 2003 restatement 4" xfId="57"/>
    <cellStyle name="_BS DESEMBER 2003 restatement 4 2" xfId="58"/>
    <cellStyle name="_BS DESEMBER 2003 restatement 5" xfId="59"/>
    <cellStyle name="_BS DESEMBER 2003 restatement 5 2" xfId="60"/>
    <cellStyle name="_BS DESEMBER 2003 restatement 6" xfId="61"/>
    <cellStyle name="_BS-1101-Kas&amp;Setara Kas" xfId="62"/>
    <cellStyle name="_BS-1108-Persediaan MM&amp;Hasil " xfId="63"/>
    <cellStyle name="_BS-1109-Persediaan Material" xfId="64"/>
    <cellStyle name="_BS-1110-Pembayaran dimuka" xfId="65"/>
    <cellStyle name="_HULU DAN OPSEN" xfId="66"/>
    <cellStyle name="_HULU DAN OPSEN 2" xfId="67"/>
    <cellStyle name="_HULU DAN OPSEN 2 2" xfId="68"/>
    <cellStyle name="_HULU DAN OPSEN 2 2 2" xfId="69"/>
    <cellStyle name="_HULU DAN OPSEN 2 3" xfId="70"/>
    <cellStyle name="_HULU DAN OPSEN 2 3 2" xfId="71"/>
    <cellStyle name="_HULU DAN OPSEN 2 4" xfId="72"/>
    <cellStyle name="_HULU DAN OPSEN 2 4 2" xfId="73"/>
    <cellStyle name="_HULU DAN OPSEN 2 4 2 2" xfId="74"/>
    <cellStyle name="_HULU DAN OPSEN 2 4 3" xfId="75"/>
    <cellStyle name="_HULU DAN OPSEN 2 5" xfId="76"/>
    <cellStyle name="_HULU DAN OPSEN 3" xfId="77"/>
    <cellStyle name="_HULU DAN OPSEN 3 2" xfId="78"/>
    <cellStyle name="_HULU DAN OPSEN 3 2 2" xfId="79"/>
    <cellStyle name="_HULU DAN OPSEN 3 3" xfId="80"/>
    <cellStyle name="_HULU DAN OPSEN 4" xfId="81"/>
    <cellStyle name="_HULU DAN OPSEN 4 2" xfId="82"/>
    <cellStyle name="_HULU DAN OPSEN 5" xfId="83"/>
    <cellStyle name="_HULU DAN OPSEN 5 2" xfId="84"/>
    <cellStyle name="_HULU DAN OPSEN 6" xfId="85"/>
    <cellStyle name="_L0101B" xfId="86"/>
    <cellStyle name="_L0101B 2" xfId="87"/>
    <cellStyle name="_L0101B 2_KK Alila 21 Juli 2008" xfId="88"/>
    <cellStyle name="_L0101B 3" xfId="89"/>
    <cellStyle name="_L0101B 3_KK Alila 21 Juli 2008" xfId="90"/>
    <cellStyle name="_L0101B 4" xfId="91"/>
    <cellStyle name="_L0101B 4_KK Alila 21 Juli 2008" xfId="92"/>
    <cellStyle name="_L0101B 5" xfId="93"/>
    <cellStyle name="_L0101B 5_KK Alila 21 Juli 2008" xfId="94"/>
    <cellStyle name="_L0101B 6" xfId="95"/>
    <cellStyle name="_L0101B 6_KK Alila 21 Juli 2008" xfId="96"/>
    <cellStyle name="_L0101B 7" xfId="97"/>
    <cellStyle name="_L0101B 7_KK Alila 21 Juli 2008" xfId="98"/>
    <cellStyle name="_L0101B 8" xfId="99"/>
    <cellStyle name="_L0101B 8_KK Alila 21 Juli 2008" xfId="100"/>
    <cellStyle name="_L0101B_1" xfId="101"/>
    <cellStyle name="_L0101B_1 2" xfId="102"/>
    <cellStyle name="_L0101B_1 3" xfId="103"/>
    <cellStyle name="_L0101B_1 4" xfId="104"/>
    <cellStyle name="_L0101B_1 5" xfId="105"/>
    <cellStyle name="_L0101B_1 6" xfId="106"/>
    <cellStyle name="_L0101B_1 7" xfId="107"/>
    <cellStyle name="_L0101B_1 8" xfId="108"/>
    <cellStyle name="_L0101B_1_BS DESEMBER 2003 180608" xfId="109"/>
    <cellStyle name="_L0101B_1_BS DESEMBER 2003 restatement" xfId="110"/>
    <cellStyle name="_L0101B_1_BS DESEMBER 2003 restatement_KK Alila 11 Juli 2008" xfId="111"/>
    <cellStyle name="_L0101B_1_BS-1104-Piutang Usaha" xfId="112"/>
    <cellStyle name="_L0101B_1_BS-1104-Piutang Usaha_BS DESEMBER 2003 180608" xfId="113"/>
    <cellStyle name="_L0101B_1_BS-1104-Piutang Usaha_BS DESEMBER 2003 restatement" xfId="114"/>
    <cellStyle name="_L0101B_1_BS-1104-Piutang Usaha_KK Alila 11 Juli 2008" xfId="115"/>
    <cellStyle name="_L0101B_1_BS-1106-Piutang hub istimewa" xfId="116"/>
    <cellStyle name="_L0101B_1_BS-1106-Piutang hub istimewa_BS DESEMBER 2003 180608" xfId="117"/>
    <cellStyle name="_L0101B_1_BS-1106-Piutang hub istimewa_BS DESEMBER 2003 restatement" xfId="118"/>
    <cellStyle name="_L0101B_1_BS-1106-Piutang hub istimewa_KK Alila 11 Juli 2008" xfId="119"/>
    <cellStyle name="_L0101B_1_BS-1108-Persediaan MM&amp;Hasil " xfId="120"/>
    <cellStyle name="_L0101B_1_BS-1108-Persediaan MM&amp;Hasil _BS DESEMBER 2003 180608" xfId="121"/>
    <cellStyle name="_L0101B_1_BS-1108-Persediaan MM&amp;Hasil _BS DESEMBER 2003 restatement" xfId="122"/>
    <cellStyle name="_L0101B_1_BS-1108-Persediaan MM&amp;Hasil _KK Alila 11 Juli 2008" xfId="123"/>
    <cellStyle name="_L0101B_1_BS-1109-Persediaan Material" xfId="124"/>
    <cellStyle name="_L0101B_1_BS-1109-Persediaan Material_BS DESEMBER 2003 180608" xfId="125"/>
    <cellStyle name="_L0101B_1_BS-1109-Persediaan Material_BS DESEMBER 2003 restatement" xfId="126"/>
    <cellStyle name="_L0101B_1_BS-1109-Persediaan Material_KK Alila 11 Juli 2008" xfId="127"/>
    <cellStyle name="_L0101B_1_BS-1111-Pajak" xfId="128"/>
    <cellStyle name="_L0101B_1_BS-1111-Pajak_BS DESEMBER 2003 180608" xfId="129"/>
    <cellStyle name="_L0101B_1_BS-1111-Pajak_BS DESEMBER 2003 restatement" xfId="130"/>
    <cellStyle name="_L0101B_1_BS-1111-Pajak_KK Alila 11 Juli 2008" xfId="131"/>
    <cellStyle name="_L0101B_1_BS-2104-Hutang hub istimewa" xfId="132"/>
    <cellStyle name="_L0101B_1_BS-2104-Hutang hub istimewa_BS DESEMBER 2003 180608" xfId="133"/>
    <cellStyle name="_L0101B_1_BS-2104-Hutang hub istimewa_BS DESEMBER 2003 restatement" xfId="134"/>
    <cellStyle name="_L0101B_1_BS-2104-Hutang hub istimewa_KK Alila 11 Juli 2008" xfId="135"/>
    <cellStyle name="_L0101B_1_BS-2108-Biaya YMH dibayar" xfId="136"/>
    <cellStyle name="_L0101B_1_BS-2108-Biaya YMH dibayar_BS DESEMBER 2003 180608" xfId="137"/>
    <cellStyle name="_L0101B_1_BS-2108-Biaya YMH dibayar_BS DESEMBER 2003 restatement" xfId="138"/>
    <cellStyle name="_L0101B_1_BS-2108-Biaya YMH dibayar_KK Alila 11 Juli 2008" xfId="139"/>
    <cellStyle name="_L0101B_1_BS-5100-Rekening Koran" xfId="140"/>
    <cellStyle name="_L0101B_1_BS-5100-Rekening Koran_BS DESEMBER 2003 180608" xfId="141"/>
    <cellStyle name="_L0101B_1_BS-5100-Rekening Koran_BS DESEMBER 2003 restatement" xfId="142"/>
    <cellStyle name="_L0101B_1_BS-5100-Rekening Koran_KK Alila 11 Juli 2008" xfId="143"/>
    <cellStyle name="_L0101B_1_EXTRA September 2008" xfId="144"/>
    <cellStyle name="_L0101B_2" xfId="145"/>
    <cellStyle name="_L0101B_2 2" xfId="146"/>
    <cellStyle name="_L0101B_2 2 2" xfId="147"/>
    <cellStyle name="_L0101B_2 2 2 2" xfId="148"/>
    <cellStyle name="_L0101B_2 2 3" xfId="149"/>
    <cellStyle name="_L0101B_2 2 3 2" xfId="150"/>
    <cellStyle name="_L0101B_2 2 4" xfId="151"/>
    <cellStyle name="_L0101B_2 2 4 2" xfId="152"/>
    <cellStyle name="_L0101B_2 2 4 2 2" xfId="153"/>
    <cellStyle name="_L0101B_2 2 4 3" xfId="154"/>
    <cellStyle name="_L0101B_2 2 5" xfId="155"/>
    <cellStyle name="_L0101B_2 3" xfId="156"/>
    <cellStyle name="_L0101B_2 3 2" xfId="157"/>
    <cellStyle name="_L0101B_2 3 2 2" xfId="158"/>
    <cellStyle name="_L0101B_2 3 3" xfId="159"/>
    <cellStyle name="_L0101B_2 4" xfId="160"/>
    <cellStyle name="_L0101B_2 4 2" xfId="161"/>
    <cellStyle name="_L0101B_2 5" xfId="162"/>
    <cellStyle name="_L0101B_2 5 2" xfId="163"/>
    <cellStyle name="_L0101B_2 6" xfId="164"/>
    <cellStyle name="_L0101B_3" xfId="165"/>
    <cellStyle name="_L0101B_4" xfId="166"/>
    <cellStyle name="_L0101B_4 2" xfId="167"/>
    <cellStyle name="_L0101B_4 3" xfId="168"/>
    <cellStyle name="_L0101B_4 4" xfId="169"/>
    <cellStyle name="_L0101B_4 5" xfId="170"/>
    <cellStyle name="_L0101B_4 6" xfId="171"/>
    <cellStyle name="_L0101B_4 7" xfId="172"/>
    <cellStyle name="_L0101B_4 8" xfId="173"/>
    <cellStyle name="_L0101B_4_BS DESEMBER 2003 180608" xfId="174"/>
    <cellStyle name="_L0101B_4_BS DESEMBER 2003 restatement" xfId="175"/>
    <cellStyle name="_L0101B_4_BS DESEMBER 2003 restatement_KK Alila 11 Juli 2008" xfId="176"/>
    <cellStyle name="_L0101B_4_BS-1104-Piutang Usaha" xfId="177"/>
    <cellStyle name="_L0101B_4_BS-1104-Piutang Usaha_BS DESEMBER 2003 180608" xfId="178"/>
    <cellStyle name="_L0101B_4_BS-1104-Piutang Usaha_BS DESEMBER 2003 restatement" xfId="179"/>
    <cellStyle name="_L0101B_4_BS-1104-Piutang Usaha_KK Alila 11 Juli 2008" xfId="180"/>
    <cellStyle name="_L0101B_4_BS-1106-Piutang hub istimewa" xfId="181"/>
    <cellStyle name="_L0101B_4_BS-1106-Piutang hub istimewa_BS DESEMBER 2003 180608" xfId="182"/>
    <cellStyle name="_L0101B_4_BS-1106-Piutang hub istimewa_BS DESEMBER 2003 restatement" xfId="183"/>
    <cellStyle name="_L0101B_4_BS-1106-Piutang hub istimewa_KK Alila 11 Juli 2008" xfId="184"/>
    <cellStyle name="_L0101B_4_BS-1108-Persediaan MM&amp;Hasil " xfId="185"/>
    <cellStyle name="_L0101B_4_BS-1108-Persediaan MM&amp;Hasil _BS DESEMBER 2003 180608" xfId="186"/>
    <cellStyle name="_L0101B_4_BS-1108-Persediaan MM&amp;Hasil _BS DESEMBER 2003 restatement" xfId="187"/>
    <cellStyle name="_L0101B_4_BS-1108-Persediaan MM&amp;Hasil _KK Alila 11 Juli 2008" xfId="188"/>
    <cellStyle name="_L0101B_4_BS-1109-Persediaan Material" xfId="189"/>
    <cellStyle name="_L0101B_4_BS-1109-Persediaan Material_BS DESEMBER 2003 180608" xfId="190"/>
    <cellStyle name="_L0101B_4_BS-1109-Persediaan Material_BS DESEMBER 2003 restatement" xfId="191"/>
    <cellStyle name="_L0101B_4_BS-1109-Persediaan Material_KK Alila 11 Juli 2008" xfId="192"/>
    <cellStyle name="_L0101B_4_BS-1111-Pajak" xfId="193"/>
    <cellStyle name="_L0101B_4_BS-1111-Pajak_BS DESEMBER 2003 180608" xfId="194"/>
    <cellStyle name="_L0101B_4_BS-1111-Pajak_BS DESEMBER 2003 restatement" xfId="195"/>
    <cellStyle name="_L0101B_4_BS-1111-Pajak_KK Alila 11 Juli 2008" xfId="196"/>
    <cellStyle name="_L0101B_4_BS-2104-Hutang hub istimewa" xfId="197"/>
    <cellStyle name="_L0101B_4_BS-2104-Hutang hub istimewa_BS DESEMBER 2003 180608" xfId="198"/>
    <cellStyle name="_L0101B_4_BS-2104-Hutang hub istimewa_BS DESEMBER 2003 restatement" xfId="199"/>
    <cellStyle name="_L0101B_4_BS-2104-Hutang hub istimewa_KK Alila 11 Juli 2008" xfId="200"/>
    <cellStyle name="_L0101B_4_BS-2108-Biaya YMH dibayar" xfId="201"/>
    <cellStyle name="_L0101B_4_BS-2108-Biaya YMH dibayar_BS DESEMBER 2003 180608" xfId="202"/>
    <cellStyle name="_L0101B_4_BS-2108-Biaya YMH dibayar_BS DESEMBER 2003 restatement" xfId="203"/>
    <cellStyle name="_L0101B_4_BS-2108-Biaya YMH dibayar_KK Alila 11 Juli 2008" xfId="204"/>
    <cellStyle name="_L0101B_4_BS-5100-Rekening Koran" xfId="205"/>
    <cellStyle name="_L0101B_4_BS-5100-Rekening Koran_BS DESEMBER 2003 180608" xfId="206"/>
    <cellStyle name="_L0101B_4_BS-5100-Rekening Koran_BS DESEMBER 2003 restatement" xfId="207"/>
    <cellStyle name="_L0101B_4_BS-5100-Rekening Koran_KK Alila 11 Juli 2008" xfId="208"/>
    <cellStyle name="_L0101B_4_EXTRA September 2008" xfId="209"/>
    <cellStyle name="_L0101B_BS-1104-Piutang Usaha" xfId="210"/>
    <cellStyle name="_L0101B_BS-1104-Piutang Usaha_BS DESEMBER 2003 180608" xfId="211"/>
    <cellStyle name="_L0101B_BS-1104-Piutang Usaha_BS DESEMBER 2003 restatement" xfId="212"/>
    <cellStyle name="_L0101B_BS-1104-Piutang Usaha_KK Alila 11 Juli 2008" xfId="213"/>
    <cellStyle name="_L0101B_BS-1106-Piutang hub istimewa" xfId="214"/>
    <cellStyle name="_L0101B_BS-1106-Piutang hub istimewa_BS DESEMBER 2003 180608" xfId="215"/>
    <cellStyle name="_L0101B_BS-1106-Piutang hub istimewa_BS DESEMBER 2003 restatement" xfId="216"/>
    <cellStyle name="_L0101B_BS-1106-Piutang hub istimewa_KK Alila 11 Juli 2008" xfId="217"/>
    <cellStyle name="_L0101B_BS-1108-Persediaan MM&amp;Hasil " xfId="218"/>
    <cellStyle name="_L0101B_BS-1108-Persediaan MM&amp;Hasil _BS DESEMBER 2003 180608" xfId="219"/>
    <cellStyle name="_L0101B_BS-1108-Persediaan MM&amp;Hasil _BS DESEMBER 2003 restatement" xfId="220"/>
    <cellStyle name="_L0101B_BS-1108-Persediaan MM&amp;Hasil _KK Alila 11 Juli 2008" xfId="221"/>
    <cellStyle name="_L0101B_BS-1109-Persediaan Material" xfId="222"/>
    <cellStyle name="_L0101B_BS-1109-Persediaan Material_BS DESEMBER 2003 180608" xfId="223"/>
    <cellStyle name="_L0101B_BS-1109-Persediaan Material_BS DESEMBER 2003 restatement" xfId="224"/>
    <cellStyle name="_L0101B_BS-1109-Persediaan Material_KK Alila 11 Juli 2008" xfId="225"/>
    <cellStyle name="_L0101B_BS-1111-Pajak" xfId="226"/>
    <cellStyle name="_L0101B_BS-1111-Pajak_BS DESEMBER 2003 180608" xfId="227"/>
    <cellStyle name="_L0101B_BS-1111-Pajak_BS DESEMBER 2003 restatement" xfId="228"/>
    <cellStyle name="_L0101B_BS-1111-Pajak_KK Alila 11 Juli 2008" xfId="229"/>
    <cellStyle name="_L0101B_BS-2104-Hutang hub istimewa" xfId="230"/>
    <cellStyle name="_L0101B_BS-2104-Hutang hub istimewa_BS DESEMBER 2003 180608" xfId="231"/>
    <cellStyle name="_L0101B_BS-2104-Hutang hub istimewa_BS DESEMBER 2003 restatement" xfId="232"/>
    <cellStyle name="_L0101B_BS-2104-Hutang hub istimewa_KK Alila 11 Juli 2008" xfId="233"/>
    <cellStyle name="_L0101B_BS-2108-Biaya YMH dibayar" xfId="234"/>
    <cellStyle name="_L0101B_BS-2108-Biaya YMH dibayar_BS DESEMBER 2003 180608" xfId="235"/>
    <cellStyle name="_L0101B_BS-2108-Biaya YMH dibayar_BS DESEMBER 2003 restatement" xfId="236"/>
    <cellStyle name="_L0101B_BS-2108-Biaya YMH dibayar_KK Alila 11 Juli 2008" xfId="237"/>
    <cellStyle name="_L0101B_BS-5100-Rekening Koran" xfId="238"/>
    <cellStyle name="_L0101B_BS-5100-Rekening Koran_BS DESEMBER 2003 180608" xfId="239"/>
    <cellStyle name="_L0101B_BS-5100-Rekening Koran_BS DESEMBER 2003 restatement" xfId="240"/>
    <cellStyle name="_L0101B_BS-5100-Rekening Koran_KK Alila 11 Juli 2008" xfId="241"/>
    <cellStyle name="_L0103B" xfId="242"/>
    <cellStyle name="_L0103B 2" xfId="243"/>
    <cellStyle name="_L0103B 2 2" xfId="244"/>
    <cellStyle name="_L0103B 2 2 2" xfId="245"/>
    <cellStyle name="_L0103B 2 3" xfId="246"/>
    <cellStyle name="_L0103B 2 3 2" xfId="247"/>
    <cellStyle name="_L0103B 2 4" xfId="248"/>
    <cellStyle name="_L0103B 2 4 2" xfId="249"/>
    <cellStyle name="_L0103B 2 4 2 2" xfId="250"/>
    <cellStyle name="_L0103B 2 4 3" xfId="251"/>
    <cellStyle name="_L0103B 2 5" xfId="252"/>
    <cellStyle name="_L0103B 3" xfId="253"/>
    <cellStyle name="_L0103B 3 2" xfId="254"/>
    <cellStyle name="_L0103B 3 2 2" xfId="255"/>
    <cellStyle name="_L0103B 3 3" xfId="256"/>
    <cellStyle name="_L0103B 4" xfId="257"/>
    <cellStyle name="_L0103B 4 2" xfId="258"/>
    <cellStyle name="_L0103B 5" xfId="259"/>
    <cellStyle name="_L0103B 5 2" xfId="260"/>
    <cellStyle name="_L0103B 6" xfId="261"/>
    <cellStyle name="_L0103B_1" xfId="262"/>
    <cellStyle name="_L0103B_1 2" xfId="263"/>
    <cellStyle name="_L0103B_1 3" xfId="264"/>
    <cellStyle name="_L0103B_1 4" xfId="265"/>
    <cellStyle name="_L0103B_1 5" xfId="266"/>
    <cellStyle name="_L0103B_1 6" xfId="267"/>
    <cellStyle name="_L0103B_1 7" xfId="268"/>
    <cellStyle name="_L0103B_1 8" xfId="269"/>
    <cellStyle name="_L0103B_1_BS DESEMBER 2003 180608" xfId="270"/>
    <cellStyle name="_L0103B_1_BS DESEMBER 2003 restatement" xfId="271"/>
    <cellStyle name="_L0103B_1_BS DESEMBER 2003 restatement_KK Alila 11 Juli 2008" xfId="272"/>
    <cellStyle name="_L0103B_1_BS-1104-Piutang Usaha" xfId="273"/>
    <cellStyle name="_L0103B_1_BS-1104-Piutang Usaha_BS DESEMBER 2003 180608" xfId="274"/>
    <cellStyle name="_L0103B_1_BS-1104-Piutang Usaha_BS DESEMBER 2003 restatement" xfId="275"/>
    <cellStyle name="_L0103B_1_BS-1104-Piutang Usaha_KK Alila 11 Juli 2008" xfId="276"/>
    <cellStyle name="_L0103B_1_BS-1106-Piutang hub istimewa" xfId="277"/>
    <cellStyle name="_L0103B_1_BS-1106-Piutang hub istimewa_BS DESEMBER 2003 180608" xfId="278"/>
    <cellStyle name="_L0103B_1_BS-1106-Piutang hub istimewa_BS DESEMBER 2003 restatement" xfId="279"/>
    <cellStyle name="_L0103B_1_BS-1106-Piutang hub istimewa_KK Alila 11 Juli 2008" xfId="280"/>
    <cellStyle name="_L0103B_1_BS-1108-Persediaan MM&amp;Hasil " xfId="281"/>
    <cellStyle name="_L0103B_1_BS-1108-Persediaan MM&amp;Hasil _BS DESEMBER 2003 180608" xfId="282"/>
    <cellStyle name="_L0103B_1_BS-1108-Persediaan MM&amp;Hasil _BS DESEMBER 2003 restatement" xfId="283"/>
    <cellStyle name="_L0103B_1_BS-1108-Persediaan MM&amp;Hasil _KK Alila 11 Juli 2008" xfId="284"/>
    <cellStyle name="_L0103B_1_BS-1109-Persediaan Material" xfId="285"/>
    <cellStyle name="_L0103B_1_BS-1109-Persediaan Material_BS DESEMBER 2003 180608" xfId="286"/>
    <cellStyle name="_L0103B_1_BS-1109-Persediaan Material_BS DESEMBER 2003 restatement" xfId="287"/>
    <cellStyle name="_L0103B_1_BS-1109-Persediaan Material_KK Alila 11 Juli 2008" xfId="288"/>
    <cellStyle name="_L0103B_1_BS-1111-Pajak" xfId="289"/>
    <cellStyle name="_L0103B_1_BS-1111-Pajak_BS DESEMBER 2003 180608" xfId="290"/>
    <cellStyle name="_L0103B_1_BS-1111-Pajak_BS DESEMBER 2003 restatement" xfId="291"/>
    <cellStyle name="_L0103B_1_BS-1111-Pajak_KK Alila 11 Juli 2008" xfId="292"/>
    <cellStyle name="_L0103B_1_BS-2104-Hutang hub istimewa" xfId="293"/>
    <cellStyle name="_L0103B_1_BS-2104-Hutang hub istimewa_BS DESEMBER 2003 180608" xfId="294"/>
    <cellStyle name="_L0103B_1_BS-2104-Hutang hub istimewa_BS DESEMBER 2003 restatement" xfId="295"/>
    <cellStyle name="_L0103B_1_BS-2104-Hutang hub istimewa_KK Alila 11 Juli 2008" xfId="296"/>
    <cellStyle name="_L0103B_1_BS-2108-Biaya YMH dibayar" xfId="297"/>
    <cellStyle name="_L0103B_1_BS-2108-Biaya YMH dibayar_BS DESEMBER 2003 180608" xfId="298"/>
    <cellStyle name="_L0103B_1_BS-2108-Biaya YMH dibayar_BS DESEMBER 2003 restatement" xfId="299"/>
    <cellStyle name="_L0103B_1_BS-2108-Biaya YMH dibayar_KK Alila 11 Juli 2008" xfId="300"/>
    <cellStyle name="_L0103B_1_BS-5100-Rekening Koran" xfId="301"/>
    <cellStyle name="_L0103B_1_BS-5100-Rekening Koran_BS DESEMBER 2003 180608" xfId="302"/>
    <cellStyle name="_L0103B_1_BS-5100-Rekening Koran_BS DESEMBER 2003 restatement" xfId="303"/>
    <cellStyle name="_L0103B_1_BS-5100-Rekening Koran_KK Alila 11 Juli 2008" xfId="304"/>
    <cellStyle name="_L0103B_1_EXTRA September 2008" xfId="305"/>
    <cellStyle name="_L0103B_2" xfId="306"/>
    <cellStyle name="_L0103B_2 2" xfId="307"/>
    <cellStyle name="_L0103B_2 2_KK Alila 21 Juli 2008" xfId="308"/>
    <cellStyle name="_L0103B_2 3" xfId="309"/>
    <cellStyle name="_L0103B_2 3_KK Alila 21 Juli 2008" xfId="310"/>
    <cellStyle name="_L0103B_2 4" xfId="311"/>
    <cellStyle name="_L0103B_2 4_KK Alila 21 Juli 2008" xfId="312"/>
    <cellStyle name="_L0103B_2 5" xfId="313"/>
    <cellStyle name="_L0103B_2 5_KK Alila 21 Juli 2008" xfId="314"/>
    <cellStyle name="_L0103B_2 6" xfId="315"/>
    <cellStyle name="_L0103B_2 6_KK Alila 21 Juli 2008" xfId="316"/>
    <cellStyle name="_L0103B_2 7" xfId="317"/>
    <cellStyle name="_L0103B_2 7_KK Alila 21 Juli 2008" xfId="318"/>
    <cellStyle name="_L0103B_2 8" xfId="319"/>
    <cellStyle name="_L0103B_2 8_KK Alila 21 Juli 2008" xfId="320"/>
    <cellStyle name="_L0103B_2_BS-1104-Piutang Usaha" xfId="321"/>
    <cellStyle name="_L0103B_2_BS-1104-Piutang Usaha_BS DESEMBER 2003 180608" xfId="322"/>
    <cellStyle name="_L0103B_2_BS-1104-Piutang Usaha_BS DESEMBER 2003 restatement" xfId="323"/>
    <cellStyle name="_L0103B_2_BS-1104-Piutang Usaha_KK Alila 11 Juli 2008" xfId="324"/>
    <cellStyle name="_L0103B_2_BS-1106-Piutang hub istimewa" xfId="325"/>
    <cellStyle name="_L0103B_2_BS-1106-Piutang hub istimewa_BS DESEMBER 2003 180608" xfId="326"/>
    <cellStyle name="_L0103B_2_BS-1106-Piutang hub istimewa_BS DESEMBER 2003 restatement" xfId="327"/>
    <cellStyle name="_L0103B_2_BS-1106-Piutang hub istimewa_KK Alila 11 Juli 2008" xfId="328"/>
    <cellStyle name="_L0103B_2_BS-1108-Persediaan MM&amp;Hasil " xfId="329"/>
    <cellStyle name="_L0103B_2_BS-1108-Persediaan MM&amp;Hasil _BS DESEMBER 2003 180608" xfId="330"/>
    <cellStyle name="_L0103B_2_BS-1108-Persediaan MM&amp;Hasil _BS DESEMBER 2003 restatement" xfId="331"/>
    <cellStyle name="_L0103B_2_BS-1108-Persediaan MM&amp;Hasil _KK Alila 11 Juli 2008" xfId="332"/>
    <cellStyle name="_L0103B_2_BS-1109-Persediaan Material" xfId="333"/>
    <cellStyle name="_L0103B_2_BS-1109-Persediaan Material_BS DESEMBER 2003 180608" xfId="334"/>
    <cellStyle name="_L0103B_2_BS-1109-Persediaan Material_BS DESEMBER 2003 restatement" xfId="335"/>
    <cellStyle name="_L0103B_2_BS-1109-Persediaan Material_KK Alila 11 Juli 2008" xfId="336"/>
    <cellStyle name="_L0103B_2_BS-1111-Pajak" xfId="337"/>
    <cellStyle name="_L0103B_2_BS-1111-Pajak_BS DESEMBER 2003 180608" xfId="338"/>
    <cellStyle name="_L0103B_2_BS-1111-Pajak_BS DESEMBER 2003 restatement" xfId="339"/>
    <cellStyle name="_L0103B_2_BS-1111-Pajak_KK Alila 11 Juli 2008" xfId="340"/>
    <cellStyle name="_L0103B_2_BS-2104-Hutang hub istimewa" xfId="341"/>
    <cellStyle name="_L0103B_2_BS-2104-Hutang hub istimewa_BS DESEMBER 2003 180608" xfId="342"/>
    <cellStyle name="_L0103B_2_BS-2104-Hutang hub istimewa_BS DESEMBER 2003 restatement" xfId="343"/>
    <cellStyle name="_L0103B_2_BS-2104-Hutang hub istimewa_KK Alila 11 Juli 2008" xfId="344"/>
    <cellStyle name="_L0103B_2_BS-2108-Biaya YMH dibayar" xfId="345"/>
    <cellStyle name="_L0103B_2_BS-2108-Biaya YMH dibayar_BS DESEMBER 2003 180608" xfId="346"/>
    <cellStyle name="_L0103B_2_BS-2108-Biaya YMH dibayar_BS DESEMBER 2003 restatement" xfId="347"/>
    <cellStyle name="_L0103B_2_BS-2108-Biaya YMH dibayar_KK Alila 11 Juli 2008" xfId="348"/>
    <cellStyle name="_L0103B_2_BS-5100-Rekening Koran" xfId="349"/>
    <cellStyle name="_L0103B_2_BS-5100-Rekening Koran_BS DESEMBER 2003 180608" xfId="350"/>
    <cellStyle name="_L0103B_2_BS-5100-Rekening Koran_BS DESEMBER 2003 restatement" xfId="351"/>
    <cellStyle name="_L0103B_2_BS-5100-Rekening Koran_KK Alila 11 Juli 2008" xfId="352"/>
    <cellStyle name="_L0103B_3" xfId="353"/>
    <cellStyle name="_L0103B_3 2" xfId="354"/>
    <cellStyle name="_L0103B_3 3" xfId="355"/>
    <cellStyle name="_L0103B_3 4" xfId="356"/>
    <cellStyle name="_L0103B_3 5" xfId="357"/>
    <cellStyle name="_L0103B_3 6" xfId="358"/>
    <cellStyle name="_L0103B_3 7" xfId="359"/>
    <cellStyle name="_L0103B_3 8" xfId="360"/>
    <cellStyle name="_L0103B_3_BS DESEMBER 2003 180608" xfId="361"/>
    <cellStyle name="_L0103B_3_BS DESEMBER 2003 restatement" xfId="362"/>
    <cellStyle name="_L0103B_3_BS DESEMBER 2003 restatement_KK Alila 11 Juli 2008" xfId="363"/>
    <cellStyle name="_L0103B_3_BS-1104-Piutang Usaha" xfId="364"/>
    <cellStyle name="_L0103B_3_BS-1104-Piutang Usaha_BS DESEMBER 2003 180608" xfId="365"/>
    <cellStyle name="_L0103B_3_BS-1104-Piutang Usaha_BS DESEMBER 2003 restatement" xfId="366"/>
    <cellStyle name="_L0103B_3_BS-1104-Piutang Usaha_KK Alila 11 Juli 2008" xfId="367"/>
    <cellStyle name="_L0103B_3_BS-1106-Piutang hub istimewa" xfId="368"/>
    <cellStyle name="_L0103B_3_BS-1106-Piutang hub istimewa_BS DESEMBER 2003 180608" xfId="369"/>
    <cellStyle name="_L0103B_3_BS-1106-Piutang hub istimewa_BS DESEMBER 2003 restatement" xfId="370"/>
    <cellStyle name="_L0103B_3_BS-1106-Piutang hub istimewa_KK Alila 11 Juli 2008" xfId="371"/>
    <cellStyle name="_L0103B_3_BS-1108-Persediaan MM&amp;Hasil " xfId="372"/>
    <cellStyle name="_L0103B_3_BS-1108-Persediaan MM&amp;Hasil _BS DESEMBER 2003 180608" xfId="373"/>
    <cellStyle name="_L0103B_3_BS-1108-Persediaan MM&amp;Hasil _BS DESEMBER 2003 restatement" xfId="374"/>
    <cellStyle name="_L0103B_3_BS-1108-Persediaan MM&amp;Hasil _KK Alila 11 Juli 2008" xfId="375"/>
    <cellStyle name="_L0103B_3_BS-1109-Persediaan Material" xfId="376"/>
    <cellStyle name="_L0103B_3_BS-1109-Persediaan Material_BS DESEMBER 2003 180608" xfId="377"/>
    <cellStyle name="_L0103B_3_BS-1109-Persediaan Material_BS DESEMBER 2003 restatement" xfId="378"/>
    <cellStyle name="_L0103B_3_BS-1109-Persediaan Material_KK Alila 11 Juli 2008" xfId="379"/>
    <cellStyle name="_L0103B_3_BS-1111-Pajak" xfId="380"/>
    <cellStyle name="_L0103B_3_BS-1111-Pajak_BS DESEMBER 2003 180608" xfId="381"/>
    <cellStyle name="_L0103B_3_BS-1111-Pajak_BS DESEMBER 2003 restatement" xfId="382"/>
    <cellStyle name="_L0103B_3_BS-1111-Pajak_KK Alila 11 Juli 2008" xfId="383"/>
    <cellStyle name="_L0103B_3_BS-2104-Hutang hub istimewa" xfId="384"/>
    <cellStyle name="_L0103B_3_BS-2104-Hutang hub istimewa_BS DESEMBER 2003 180608" xfId="385"/>
    <cellStyle name="_L0103B_3_BS-2104-Hutang hub istimewa_BS DESEMBER 2003 restatement" xfId="386"/>
    <cellStyle name="_L0103B_3_BS-2104-Hutang hub istimewa_KK Alila 11 Juli 2008" xfId="387"/>
    <cellStyle name="_L0103B_3_BS-2108-Biaya YMH dibayar" xfId="388"/>
    <cellStyle name="_L0103B_3_BS-2108-Biaya YMH dibayar_BS DESEMBER 2003 180608" xfId="389"/>
    <cellStyle name="_L0103B_3_BS-2108-Biaya YMH dibayar_BS DESEMBER 2003 restatement" xfId="390"/>
    <cellStyle name="_L0103B_3_BS-2108-Biaya YMH dibayar_KK Alila 11 Juli 2008" xfId="391"/>
    <cellStyle name="_L0103B_3_BS-5100-Rekening Koran" xfId="392"/>
    <cellStyle name="_L0103B_3_BS-5100-Rekening Koran_BS DESEMBER 2003 180608" xfId="393"/>
    <cellStyle name="_L0103B_3_BS-5100-Rekening Koran_BS DESEMBER 2003 restatement" xfId="394"/>
    <cellStyle name="_L0103B_3_BS-5100-Rekening Koran_KK Alila 11 Juli 2008" xfId="395"/>
    <cellStyle name="_L0103B_3_EXTRA September 2008" xfId="396"/>
    <cellStyle name="_L0103B_4" xfId="397"/>
    <cellStyle name="_L0107B" xfId="398"/>
    <cellStyle name="_L0107B 2" xfId="399"/>
    <cellStyle name="_L0107B 3" xfId="400"/>
    <cellStyle name="_L0107B 4" xfId="401"/>
    <cellStyle name="_L0107B 5" xfId="402"/>
    <cellStyle name="_L0107B 6" xfId="403"/>
    <cellStyle name="_L0107B 7" xfId="404"/>
    <cellStyle name="_L0107B 8" xfId="405"/>
    <cellStyle name="_L0107B_1" xfId="406"/>
    <cellStyle name="_L0107B_1 2" xfId="407"/>
    <cellStyle name="_L0107B_1 2 2" xfId="408"/>
    <cellStyle name="_L0107B_1 2 2 2" xfId="409"/>
    <cellStyle name="_L0107B_1 2 3" xfId="410"/>
    <cellStyle name="_L0107B_1 2 3 2" xfId="411"/>
    <cellStyle name="_L0107B_1 2 4" xfId="412"/>
    <cellStyle name="_L0107B_1 2 4 2" xfId="413"/>
    <cellStyle name="_L0107B_1 2 4 2 2" xfId="414"/>
    <cellStyle name="_L0107B_1 2 4 3" xfId="415"/>
    <cellStyle name="_L0107B_1 2 5" xfId="416"/>
    <cellStyle name="_L0107B_1 3" xfId="417"/>
    <cellStyle name="_L0107B_1 3 2" xfId="418"/>
    <cellStyle name="_L0107B_1 3 2 2" xfId="419"/>
    <cellStyle name="_L0107B_1 3 3" xfId="420"/>
    <cellStyle name="_L0107B_1 4" xfId="421"/>
    <cellStyle name="_L0107B_1 4 2" xfId="422"/>
    <cellStyle name="_L0107B_1 5" xfId="423"/>
    <cellStyle name="_L0107B_1 5 2" xfId="424"/>
    <cellStyle name="_L0107B_1 6" xfId="425"/>
    <cellStyle name="_L0107B_2" xfId="426"/>
    <cellStyle name="_L0107B_2 2" xfId="427"/>
    <cellStyle name="_L0107B_2 3" xfId="428"/>
    <cellStyle name="_L0107B_2 4" xfId="429"/>
    <cellStyle name="_L0107B_2 5" xfId="430"/>
    <cellStyle name="_L0107B_2 6" xfId="431"/>
    <cellStyle name="_L0107B_2 7" xfId="432"/>
    <cellStyle name="_L0107B_2 8" xfId="433"/>
    <cellStyle name="_L0107B_2_BS DESEMBER 2003 180608" xfId="434"/>
    <cellStyle name="_L0107B_2_BS DESEMBER 2003 restatement" xfId="435"/>
    <cellStyle name="_L0107B_2_BS DESEMBER 2003 restatement_KK Alila 11 Juli 2008" xfId="436"/>
    <cellStyle name="_L0107B_2_BS-1104-Piutang Usaha" xfId="437"/>
    <cellStyle name="_L0107B_2_BS-1104-Piutang Usaha_BS DESEMBER 2003 180608" xfId="438"/>
    <cellStyle name="_L0107B_2_BS-1104-Piutang Usaha_BS DESEMBER 2003 restatement" xfId="439"/>
    <cellStyle name="_L0107B_2_BS-1104-Piutang Usaha_KK Alila 11 Juli 2008" xfId="440"/>
    <cellStyle name="_L0107B_2_BS-1106-Piutang hub istimewa" xfId="441"/>
    <cellStyle name="_L0107B_2_BS-1106-Piutang hub istimewa_BS DESEMBER 2003 180608" xfId="442"/>
    <cellStyle name="_L0107B_2_BS-1106-Piutang hub istimewa_BS DESEMBER 2003 restatement" xfId="443"/>
    <cellStyle name="_L0107B_2_BS-1106-Piutang hub istimewa_KK Alila 11 Juli 2008" xfId="444"/>
    <cellStyle name="_L0107B_2_BS-1108-Persediaan MM&amp;Hasil " xfId="445"/>
    <cellStyle name="_L0107B_2_BS-1108-Persediaan MM&amp;Hasil _BS DESEMBER 2003 180608" xfId="446"/>
    <cellStyle name="_L0107B_2_BS-1108-Persediaan MM&amp;Hasil _BS DESEMBER 2003 restatement" xfId="447"/>
    <cellStyle name="_L0107B_2_BS-1108-Persediaan MM&amp;Hasil _KK Alila 11 Juli 2008" xfId="448"/>
    <cellStyle name="_L0107B_2_BS-1109-Persediaan Material" xfId="449"/>
    <cellStyle name="_L0107B_2_BS-1109-Persediaan Material_BS DESEMBER 2003 180608" xfId="450"/>
    <cellStyle name="_L0107B_2_BS-1109-Persediaan Material_BS DESEMBER 2003 restatement" xfId="451"/>
    <cellStyle name="_L0107B_2_BS-1109-Persediaan Material_KK Alila 11 Juli 2008" xfId="452"/>
    <cellStyle name="_L0107B_2_BS-1111-Pajak" xfId="453"/>
    <cellStyle name="_L0107B_2_BS-1111-Pajak_BS DESEMBER 2003 180608" xfId="454"/>
    <cellStyle name="_L0107B_2_BS-1111-Pajak_BS DESEMBER 2003 restatement" xfId="455"/>
    <cellStyle name="_L0107B_2_BS-1111-Pajak_KK Alila 11 Juli 2008" xfId="456"/>
    <cellStyle name="_L0107B_2_BS-2104-Hutang hub istimewa" xfId="457"/>
    <cellStyle name="_L0107B_2_BS-2104-Hutang hub istimewa_BS DESEMBER 2003 180608" xfId="458"/>
    <cellStyle name="_L0107B_2_BS-2104-Hutang hub istimewa_BS DESEMBER 2003 restatement" xfId="459"/>
    <cellStyle name="_L0107B_2_BS-2104-Hutang hub istimewa_KK Alila 11 Juli 2008" xfId="460"/>
    <cellStyle name="_L0107B_2_BS-2108-Biaya YMH dibayar" xfId="461"/>
    <cellStyle name="_L0107B_2_BS-2108-Biaya YMH dibayar_BS DESEMBER 2003 180608" xfId="462"/>
    <cellStyle name="_L0107B_2_BS-2108-Biaya YMH dibayar_BS DESEMBER 2003 restatement" xfId="463"/>
    <cellStyle name="_L0107B_2_BS-2108-Biaya YMH dibayar_KK Alila 11 Juli 2008" xfId="464"/>
    <cellStyle name="_L0107B_2_BS-5100-Rekening Koran" xfId="465"/>
    <cellStyle name="_L0107B_2_BS-5100-Rekening Koran_BS DESEMBER 2003 180608" xfId="466"/>
    <cellStyle name="_L0107B_2_BS-5100-Rekening Koran_BS DESEMBER 2003 restatement" xfId="467"/>
    <cellStyle name="_L0107B_2_BS-5100-Rekening Koran_KK Alila 11 Juli 2008" xfId="468"/>
    <cellStyle name="_L0107B_2_EXTRA September 2008" xfId="469"/>
    <cellStyle name="_L0107B_3" xfId="470"/>
    <cellStyle name="_L0107B_3 2" xfId="471"/>
    <cellStyle name="_L0107B_3 2_KK Alila 21 Juli 2008" xfId="472"/>
    <cellStyle name="_L0107B_3 3" xfId="473"/>
    <cellStyle name="_L0107B_3 3_KK Alila 21 Juli 2008" xfId="474"/>
    <cellStyle name="_L0107B_3 4" xfId="475"/>
    <cellStyle name="_L0107B_3 4_KK Alila 21 Juli 2008" xfId="476"/>
    <cellStyle name="_L0107B_3 5" xfId="477"/>
    <cellStyle name="_L0107B_3 5_KK Alila 21 Juli 2008" xfId="478"/>
    <cellStyle name="_L0107B_3 6" xfId="479"/>
    <cellStyle name="_L0107B_3 6_KK Alila 21 Juli 2008" xfId="480"/>
    <cellStyle name="_L0107B_3 7" xfId="481"/>
    <cellStyle name="_L0107B_3 7_KK Alila 21 Juli 2008" xfId="482"/>
    <cellStyle name="_L0107B_3 8" xfId="483"/>
    <cellStyle name="_L0107B_3 8_KK Alila 21 Juli 2008" xfId="484"/>
    <cellStyle name="_L0107B_3_BS-1104-Piutang Usaha" xfId="485"/>
    <cellStyle name="_L0107B_3_BS-1104-Piutang Usaha_BS DESEMBER 2003 180608" xfId="486"/>
    <cellStyle name="_L0107B_3_BS-1104-Piutang Usaha_BS DESEMBER 2003 restatement" xfId="487"/>
    <cellStyle name="_L0107B_3_BS-1104-Piutang Usaha_KK Alila 11 Juli 2008" xfId="488"/>
    <cellStyle name="_L0107B_3_BS-1106-Piutang hub istimewa" xfId="489"/>
    <cellStyle name="_L0107B_3_BS-1106-Piutang hub istimewa_BS DESEMBER 2003 180608" xfId="490"/>
    <cellStyle name="_L0107B_3_BS-1106-Piutang hub istimewa_BS DESEMBER 2003 restatement" xfId="491"/>
    <cellStyle name="_L0107B_3_BS-1106-Piutang hub istimewa_KK Alila 11 Juli 2008" xfId="492"/>
    <cellStyle name="_L0107B_3_BS-1108-Persediaan MM&amp;Hasil " xfId="493"/>
    <cellStyle name="_L0107B_3_BS-1108-Persediaan MM&amp;Hasil _BS DESEMBER 2003 180608" xfId="494"/>
    <cellStyle name="_L0107B_3_BS-1108-Persediaan MM&amp;Hasil _BS DESEMBER 2003 restatement" xfId="495"/>
    <cellStyle name="_L0107B_3_BS-1108-Persediaan MM&amp;Hasil _KK Alila 11 Juli 2008" xfId="496"/>
    <cellStyle name="_L0107B_3_BS-1109-Persediaan Material" xfId="497"/>
    <cellStyle name="_L0107B_3_BS-1109-Persediaan Material_BS DESEMBER 2003 180608" xfId="498"/>
    <cellStyle name="_L0107B_3_BS-1109-Persediaan Material_BS DESEMBER 2003 restatement" xfId="499"/>
    <cellStyle name="_L0107B_3_BS-1109-Persediaan Material_KK Alila 11 Juli 2008" xfId="500"/>
    <cellStyle name="_L0107B_3_BS-1111-Pajak" xfId="501"/>
    <cellStyle name="_L0107B_3_BS-1111-Pajak_BS DESEMBER 2003 180608" xfId="502"/>
    <cellStyle name="_L0107B_3_BS-1111-Pajak_BS DESEMBER 2003 restatement" xfId="503"/>
    <cellStyle name="_L0107B_3_BS-1111-Pajak_KK Alila 11 Juli 2008" xfId="504"/>
    <cellStyle name="_L0107B_3_BS-2104-Hutang hub istimewa" xfId="505"/>
    <cellStyle name="_L0107B_3_BS-2104-Hutang hub istimewa_BS DESEMBER 2003 180608" xfId="506"/>
    <cellStyle name="_L0107B_3_BS-2104-Hutang hub istimewa_BS DESEMBER 2003 restatement" xfId="507"/>
    <cellStyle name="_L0107B_3_BS-2104-Hutang hub istimewa_KK Alila 11 Juli 2008" xfId="508"/>
    <cellStyle name="_L0107B_3_BS-2108-Biaya YMH dibayar" xfId="509"/>
    <cellStyle name="_L0107B_3_BS-2108-Biaya YMH dibayar_BS DESEMBER 2003 180608" xfId="510"/>
    <cellStyle name="_L0107B_3_BS-2108-Biaya YMH dibayar_BS DESEMBER 2003 restatement" xfId="511"/>
    <cellStyle name="_L0107B_3_BS-2108-Biaya YMH dibayar_KK Alila 11 Juli 2008" xfId="512"/>
    <cellStyle name="_L0107B_3_BS-5100-Rekening Koran" xfId="513"/>
    <cellStyle name="_L0107B_3_BS-5100-Rekening Koran_BS DESEMBER 2003 180608" xfId="514"/>
    <cellStyle name="_L0107B_3_BS-5100-Rekening Koran_BS DESEMBER 2003 restatement" xfId="515"/>
    <cellStyle name="_L0107B_3_BS-5100-Rekening Koran_KK Alila 11 Juli 2008" xfId="516"/>
    <cellStyle name="_L0107B_4" xfId="517"/>
    <cellStyle name="_L0107B_4 2" xfId="518"/>
    <cellStyle name="_L0107B_4 3" xfId="519"/>
    <cellStyle name="_L0107B_4 4" xfId="520"/>
    <cellStyle name="_L0107B_4 5" xfId="521"/>
    <cellStyle name="_L0107B_4 6" xfId="522"/>
    <cellStyle name="_L0107B_4 7" xfId="523"/>
    <cellStyle name="_L0107B_4 8" xfId="524"/>
    <cellStyle name="_L0107B_4_BS DESEMBER 2003 180608" xfId="525"/>
    <cellStyle name="_L0107B_4_BS DESEMBER 2003 restatement" xfId="526"/>
    <cellStyle name="_L0107B_4_BS DESEMBER 2003 restatement_KK Alila 11 Juli 2008" xfId="527"/>
    <cellStyle name="_L0107B_4_BS-1104-Piutang Usaha" xfId="528"/>
    <cellStyle name="_L0107B_4_BS-1104-Piutang Usaha_BS DESEMBER 2003 180608" xfId="529"/>
    <cellStyle name="_L0107B_4_BS-1104-Piutang Usaha_BS DESEMBER 2003 restatement" xfId="530"/>
    <cellStyle name="_L0107B_4_BS-1104-Piutang Usaha_KK Alila 11 Juli 2008" xfId="531"/>
    <cellStyle name="_L0107B_4_BS-1106-Piutang hub istimewa" xfId="532"/>
    <cellStyle name="_L0107B_4_BS-1106-Piutang hub istimewa_BS DESEMBER 2003 180608" xfId="533"/>
    <cellStyle name="_L0107B_4_BS-1106-Piutang hub istimewa_BS DESEMBER 2003 restatement" xfId="534"/>
    <cellStyle name="_L0107B_4_BS-1106-Piutang hub istimewa_KK Alila 11 Juli 2008" xfId="535"/>
    <cellStyle name="_L0107B_4_BS-1108-Persediaan MM&amp;Hasil " xfId="536"/>
    <cellStyle name="_L0107B_4_BS-1108-Persediaan MM&amp;Hasil _BS DESEMBER 2003 180608" xfId="537"/>
    <cellStyle name="_L0107B_4_BS-1108-Persediaan MM&amp;Hasil _BS DESEMBER 2003 restatement" xfId="538"/>
    <cellStyle name="_L0107B_4_BS-1108-Persediaan MM&amp;Hasil _KK Alila 11 Juli 2008" xfId="539"/>
    <cellStyle name="_L0107B_4_BS-1109-Persediaan Material" xfId="540"/>
    <cellStyle name="_L0107B_4_BS-1109-Persediaan Material_BS DESEMBER 2003 180608" xfId="541"/>
    <cellStyle name="_L0107B_4_BS-1109-Persediaan Material_BS DESEMBER 2003 restatement" xfId="542"/>
    <cellStyle name="_L0107B_4_BS-1109-Persediaan Material_KK Alila 11 Juli 2008" xfId="543"/>
    <cellStyle name="_L0107B_4_BS-1111-Pajak" xfId="544"/>
    <cellStyle name="_L0107B_4_BS-1111-Pajak_BS DESEMBER 2003 180608" xfId="545"/>
    <cellStyle name="_L0107B_4_BS-1111-Pajak_BS DESEMBER 2003 restatement" xfId="546"/>
    <cellStyle name="_L0107B_4_BS-1111-Pajak_KK Alila 11 Juli 2008" xfId="547"/>
    <cellStyle name="_L0107B_4_BS-2104-Hutang hub istimewa" xfId="548"/>
    <cellStyle name="_L0107B_4_BS-2104-Hutang hub istimewa_BS DESEMBER 2003 180608" xfId="549"/>
    <cellStyle name="_L0107B_4_BS-2104-Hutang hub istimewa_BS DESEMBER 2003 restatement" xfId="550"/>
    <cellStyle name="_L0107B_4_BS-2104-Hutang hub istimewa_KK Alila 11 Juli 2008" xfId="551"/>
    <cellStyle name="_L0107B_4_BS-2108-Biaya YMH dibayar" xfId="552"/>
    <cellStyle name="_L0107B_4_BS-2108-Biaya YMH dibayar_BS DESEMBER 2003 180608" xfId="553"/>
    <cellStyle name="_L0107B_4_BS-2108-Biaya YMH dibayar_BS DESEMBER 2003 restatement" xfId="554"/>
    <cellStyle name="_L0107B_4_BS-2108-Biaya YMH dibayar_KK Alila 11 Juli 2008" xfId="555"/>
    <cellStyle name="_L0107B_4_BS-5100-Rekening Koran" xfId="556"/>
    <cellStyle name="_L0107B_4_BS-5100-Rekening Koran_BS DESEMBER 2003 180608" xfId="557"/>
    <cellStyle name="_L0107B_4_BS-5100-Rekening Koran_BS DESEMBER 2003 restatement" xfId="558"/>
    <cellStyle name="_L0107B_4_BS-5100-Rekening Koran_KK Alila 11 Juli 2008" xfId="559"/>
    <cellStyle name="_L0107B_4_EXTRA September 2008" xfId="560"/>
    <cellStyle name="_L0107B_BS DESEMBER 2003 180608" xfId="561"/>
    <cellStyle name="_L0107B_BS DESEMBER 2003 restatement" xfId="562"/>
    <cellStyle name="_L0107B_BS DESEMBER 2003 restatement_KK Alila 11 Juli 2008" xfId="563"/>
    <cellStyle name="_L0107B_BS-1104-Piutang Usaha" xfId="564"/>
    <cellStyle name="_L0107B_BS-1104-Piutang Usaha_BS DESEMBER 2003 180608" xfId="565"/>
    <cellStyle name="_L0107B_BS-1104-Piutang Usaha_BS DESEMBER 2003 restatement" xfId="566"/>
    <cellStyle name="_L0107B_BS-1104-Piutang Usaha_KK Alila 11 Juli 2008" xfId="567"/>
    <cellStyle name="_L0107B_BS-1106-Piutang hub istimewa" xfId="568"/>
    <cellStyle name="_L0107B_BS-1106-Piutang hub istimewa_BS DESEMBER 2003 180608" xfId="569"/>
    <cellStyle name="_L0107B_BS-1106-Piutang hub istimewa_BS DESEMBER 2003 restatement" xfId="570"/>
    <cellStyle name="_L0107B_BS-1106-Piutang hub istimewa_KK Alila 11 Juli 2008" xfId="571"/>
    <cellStyle name="_L0107B_BS-1108-Persediaan MM&amp;Hasil " xfId="572"/>
    <cellStyle name="_L0107B_BS-1108-Persediaan MM&amp;Hasil _BS DESEMBER 2003 180608" xfId="573"/>
    <cellStyle name="_L0107B_BS-1108-Persediaan MM&amp;Hasil _BS DESEMBER 2003 restatement" xfId="574"/>
    <cellStyle name="_L0107B_BS-1108-Persediaan MM&amp;Hasil _KK Alila 11 Juli 2008" xfId="575"/>
    <cellStyle name="_L0107B_BS-1109-Persediaan Material" xfId="576"/>
    <cellStyle name="_L0107B_BS-1109-Persediaan Material_BS DESEMBER 2003 180608" xfId="577"/>
    <cellStyle name="_L0107B_BS-1109-Persediaan Material_BS DESEMBER 2003 restatement" xfId="578"/>
    <cellStyle name="_L0107B_BS-1109-Persediaan Material_KK Alila 11 Juli 2008" xfId="579"/>
    <cellStyle name="_L0107B_BS-1111-Pajak" xfId="580"/>
    <cellStyle name="_L0107B_BS-1111-Pajak_BS DESEMBER 2003 180608" xfId="581"/>
    <cellStyle name="_L0107B_BS-1111-Pajak_BS DESEMBER 2003 restatement" xfId="582"/>
    <cellStyle name="_L0107B_BS-1111-Pajak_KK Alila 11 Juli 2008" xfId="583"/>
    <cellStyle name="_L0107B_BS-2104-Hutang hub istimewa" xfId="584"/>
    <cellStyle name="_L0107B_BS-2104-Hutang hub istimewa_BS DESEMBER 2003 180608" xfId="585"/>
    <cellStyle name="_L0107B_BS-2104-Hutang hub istimewa_BS DESEMBER 2003 restatement" xfId="586"/>
    <cellStyle name="_L0107B_BS-2104-Hutang hub istimewa_KK Alila 11 Juli 2008" xfId="587"/>
    <cellStyle name="_L0107B_BS-2108-Biaya YMH dibayar" xfId="588"/>
    <cellStyle name="_L0107B_BS-2108-Biaya YMH dibayar_BS DESEMBER 2003 180608" xfId="589"/>
    <cellStyle name="_L0107B_BS-2108-Biaya YMH dibayar_BS DESEMBER 2003 restatement" xfId="590"/>
    <cellStyle name="_L0107B_BS-2108-Biaya YMH dibayar_KK Alila 11 Juli 2008" xfId="591"/>
    <cellStyle name="_L0107B_BS-5100-Rekening Koran" xfId="592"/>
    <cellStyle name="_L0107B_BS-5100-Rekening Koran_BS DESEMBER 2003 180608" xfId="593"/>
    <cellStyle name="_L0107B_BS-5100-Rekening Koran_BS DESEMBER 2003 restatement" xfId="594"/>
    <cellStyle name="_L0107B_BS-5100-Rekening Koran_KK Alila 11 Juli 2008" xfId="595"/>
    <cellStyle name="_L0107B_EXTRA September 2008" xfId="596"/>
    <cellStyle name="_L0108B" xfId="597"/>
    <cellStyle name="_L0108B 2" xfId="598"/>
    <cellStyle name="_L0108B 3" xfId="599"/>
    <cellStyle name="_L0108B 4" xfId="600"/>
    <cellStyle name="_L0108B 5" xfId="601"/>
    <cellStyle name="_L0108B 6" xfId="602"/>
    <cellStyle name="_L0108B 7" xfId="603"/>
    <cellStyle name="_L0108B 8" xfId="604"/>
    <cellStyle name="_L0108B_1" xfId="605"/>
    <cellStyle name="_L0108B_2" xfId="606"/>
    <cellStyle name="_L0108B_2 2" xfId="607"/>
    <cellStyle name="_L0108B_2 3" xfId="608"/>
    <cellStyle name="_L0108B_2 4" xfId="609"/>
    <cellStyle name="_L0108B_2 5" xfId="610"/>
    <cellStyle name="_L0108B_2 6" xfId="611"/>
    <cellStyle name="_L0108B_2 7" xfId="612"/>
    <cellStyle name="_L0108B_2 8" xfId="613"/>
    <cellStyle name="_L0108B_2_BS DESEMBER 2003 180608" xfId="614"/>
    <cellStyle name="_L0108B_2_BS DESEMBER 2003 restatement" xfId="615"/>
    <cellStyle name="_L0108B_2_BS DESEMBER 2003 restatement_KK Alila 11 Juli 2008" xfId="616"/>
    <cellStyle name="_L0108B_2_BS-1104-Piutang Usaha" xfId="617"/>
    <cellStyle name="_L0108B_2_BS-1104-Piutang Usaha_BS DESEMBER 2003 180608" xfId="618"/>
    <cellStyle name="_L0108B_2_BS-1104-Piutang Usaha_BS DESEMBER 2003 restatement" xfId="619"/>
    <cellStyle name="_L0108B_2_BS-1104-Piutang Usaha_KK Alila 11 Juli 2008" xfId="620"/>
    <cellStyle name="_L0108B_2_BS-1106-Piutang hub istimewa" xfId="621"/>
    <cellStyle name="_L0108B_2_BS-1106-Piutang hub istimewa_BS DESEMBER 2003 180608" xfId="622"/>
    <cellStyle name="_L0108B_2_BS-1106-Piutang hub istimewa_BS DESEMBER 2003 restatement" xfId="623"/>
    <cellStyle name="_L0108B_2_BS-1106-Piutang hub istimewa_KK Alila 11 Juli 2008" xfId="624"/>
    <cellStyle name="_L0108B_2_BS-1108-Persediaan MM&amp;Hasil " xfId="625"/>
    <cellStyle name="_L0108B_2_BS-1108-Persediaan MM&amp;Hasil _BS DESEMBER 2003 180608" xfId="626"/>
    <cellStyle name="_L0108B_2_BS-1108-Persediaan MM&amp;Hasil _BS DESEMBER 2003 restatement" xfId="627"/>
    <cellStyle name="_L0108B_2_BS-1108-Persediaan MM&amp;Hasil _KK Alila 11 Juli 2008" xfId="628"/>
    <cellStyle name="_L0108B_2_BS-1109-Persediaan Material" xfId="629"/>
    <cellStyle name="_L0108B_2_BS-1109-Persediaan Material_BS DESEMBER 2003 180608" xfId="630"/>
    <cellStyle name="_L0108B_2_BS-1109-Persediaan Material_BS DESEMBER 2003 restatement" xfId="631"/>
    <cellStyle name="_L0108B_2_BS-1109-Persediaan Material_KK Alila 11 Juli 2008" xfId="632"/>
    <cellStyle name="_L0108B_2_BS-1111-Pajak" xfId="633"/>
    <cellStyle name="_L0108B_2_BS-1111-Pajak_BS DESEMBER 2003 180608" xfId="634"/>
    <cellStyle name="_L0108B_2_BS-1111-Pajak_BS DESEMBER 2003 restatement" xfId="635"/>
    <cellStyle name="_L0108B_2_BS-1111-Pajak_KK Alila 11 Juli 2008" xfId="636"/>
    <cellStyle name="_L0108B_2_BS-2104-Hutang hub istimewa" xfId="637"/>
    <cellStyle name="_L0108B_2_BS-2104-Hutang hub istimewa_BS DESEMBER 2003 180608" xfId="638"/>
    <cellStyle name="_L0108B_2_BS-2104-Hutang hub istimewa_BS DESEMBER 2003 restatement" xfId="639"/>
    <cellStyle name="_L0108B_2_BS-2104-Hutang hub istimewa_KK Alila 11 Juli 2008" xfId="640"/>
    <cellStyle name="_L0108B_2_BS-2108-Biaya YMH dibayar" xfId="641"/>
    <cellStyle name="_L0108B_2_BS-2108-Biaya YMH dibayar_BS DESEMBER 2003 180608" xfId="642"/>
    <cellStyle name="_L0108B_2_BS-2108-Biaya YMH dibayar_BS DESEMBER 2003 restatement" xfId="643"/>
    <cellStyle name="_L0108B_2_BS-2108-Biaya YMH dibayar_KK Alila 11 Juli 2008" xfId="644"/>
    <cellStyle name="_L0108B_2_BS-5100-Rekening Koran" xfId="645"/>
    <cellStyle name="_L0108B_2_BS-5100-Rekening Koran_BS DESEMBER 2003 180608" xfId="646"/>
    <cellStyle name="_L0108B_2_BS-5100-Rekening Koran_BS DESEMBER 2003 restatement" xfId="647"/>
    <cellStyle name="_L0108B_2_BS-5100-Rekening Koran_KK Alila 11 Juli 2008" xfId="648"/>
    <cellStyle name="_L0108B_2_EXTRA September 2008" xfId="649"/>
    <cellStyle name="_L0108B_3" xfId="650"/>
    <cellStyle name="_L0108B_3 2" xfId="651"/>
    <cellStyle name="_L0108B_3 2_KK Alila 21 Juli 2008" xfId="652"/>
    <cellStyle name="_L0108B_3 3" xfId="653"/>
    <cellStyle name="_L0108B_3 3_KK Alila 21 Juli 2008" xfId="654"/>
    <cellStyle name="_L0108B_3 4" xfId="655"/>
    <cellStyle name="_L0108B_3 4_KK Alila 21 Juli 2008" xfId="656"/>
    <cellStyle name="_L0108B_3 5" xfId="657"/>
    <cellStyle name="_L0108B_3 5_KK Alila 21 Juli 2008" xfId="658"/>
    <cellStyle name="_L0108B_3 6" xfId="659"/>
    <cellStyle name="_L0108B_3 6_KK Alila 21 Juli 2008" xfId="660"/>
    <cellStyle name="_L0108B_3 7" xfId="661"/>
    <cellStyle name="_L0108B_3 7_KK Alila 21 Juli 2008" xfId="662"/>
    <cellStyle name="_L0108B_3 8" xfId="663"/>
    <cellStyle name="_L0108B_3 8_KK Alila 21 Juli 2008" xfId="664"/>
    <cellStyle name="_L0108B_3_BS-1104-Piutang Usaha" xfId="665"/>
    <cellStyle name="_L0108B_3_BS-1104-Piutang Usaha_BS DESEMBER 2003 180608" xfId="666"/>
    <cellStyle name="_L0108B_3_BS-1104-Piutang Usaha_BS DESEMBER 2003 restatement" xfId="667"/>
    <cellStyle name="_L0108B_3_BS-1104-Piutang Usaha_KK Alila 11 Juli 2008" xfId="668"/>
    <cellStyle name="_L0108B_3_BS-1106-Piutang hub istimewa" xfId="669"/>
    <cellStyle name="_L0108B_3_BS-1106-Piutang hub istimewa_BS DESEMBER 2003 180608" xfId="670"/>
    <cellStyle name="_L0108B_3_BS-1106-Piutang hub istimewa_BS DESEMBER 2003 restatement" xfId="671"/>
    <cellStyle name="_L0108B_3_BS-1106-Piutang hub istimewa_KK Alila 11 Juli 2008" xfId="672"/>
    <cellStyle name="_L0108B_3_BS-1108-Persediaan MM&amp;Hasil " xfId="673"/>
    <cellStyle name="_L0108B_3_BS-1108-Persediaan MM&amp;Hasil _BS DESEMBER 2003 180608" xfId="674"/>
    <cellStyle name="_L0108B_3_BS-1108-Persediaan MM&amp;Hasil _BS DESEMBER 2003 restatement" xfId="675"/>
    <cellStyle name="_L0108B_3_BS-1108-Persediaan MM&amp;Hasil _KK Alila 11 Juli 2008" xfId="676"/>
    <cellStyle name="_L0108B_3_BS-1109-Persediaan Material" xfId="677"/>
    <cellStyle name="_L0108B_3_BS-1109-Persediaan Material_BS DESEMBER 2003 180608" xfId="678"/>
    <cellStyle name="_L0108B_3_BS-1109-Persediaan Material_BS DESEMBER 2003 restatement" xfId="679"/>
    <cellStyle name="_L0108B_3_BS-1109-Persediaan Material_KK Alila 11 Juli 2008" xfId="680"/>
    <cellStyle name="_L0108B_3_BS-1111-Pajak" xfId="681"/>
    <cellStyle name="_L0108B_3_BS-1111-Pajak_BS DESEMBER 2003 180608" xfId="682"/>
    <cellStyle name="_L0108B_3_BS-1111-Pajak_BS DESEMBER 2003 restatement" xfId="683"/>
    <cellStyle name="_L0108B_3_BS-1111-Pajak_KK Alila 11 Juli 2008" xfId="684"/>
    <cellStyle name="_L0108B_3_BS-2104-Hutang hub istimewa" xfId="685"/>
    <cellStyle name="_L0108B_3_BS-2104-Hutang hub istimewa_BS DESEMBER 2003 180608" xfId="686"/>
    <cellStyle name="_L0108B_3_BS-2104-Hutang hub istimewa_BS DESEMBER 2003 restatement" xfId="687"/>
    <cellStyle name="_L0108B_3_BS-2104-Hutang hub istimewa_KK Alila 11 Juli 2008" xfId="688"/>
    <cellStyle name="_L0108B_3_BS-2108-Biaya YMH dibayar" xfId="689"/>
    <cellStyle name="_L0108B_3_BS-2108-Biaya YMH dibayar_BS DESEMBER 2003 180608" xfId="690"/>
    <cellStyle name="_L0108B_3_BS-2108-Biaya YMH dibayar_BS DESEMBER 2003 restatement" xfId="691"/>
    <cellStyle name="_L0108B_3_BS-2108-Biaya YMH dibayar_KK Alila 11 Juli 2008" xfId="692"/>
    <cellStyle name="_L0108B_3_BS-5100-Rekening Koran" xfId="693"/>
    <cellStyle name="_L0108B_3_BS-5100-Rekening Koran_BS DESEMBER 2003 180608" xfId="694"/>
    <cellStyle name="_L0108B_3_BS-5100-Rekening Koran_BS DESEMBER 2003 restatement" xfId="695"/>
    <cellStyle name="_L0108B_3_BS-5100-Rekening Koran_KK Alila 11 Juli 2008" xfId="696"/>
    <cellStyle name="_L0108B_4" xfId="697"/>
    <cellStyle name="_L0108B_4 2" xfId="698"/>
    <cellStyle name="_L0108B_4 3" xfId="699"/>
    <cellStyle name="_L0108B_4 4" xfId="700"/>
    <cellStyle name="_L0108B_4 5" xfId="701"/>
    <cellStyle name="_L0108B_4 6" xfId="702"/>
    <cellStyle name="_L0108B_4 7" xfId="703"/>
    <cellStyle name="_L0108B_4 8" xfId="704"/>
    <cellStyle name="_L0108B_4_BS DESEMBER 2003 180608" xfId="705"/>
    <cellStyle name="_L0108B_4_BS DESEMBER 2003 restatement" xfId="706"/>
    <cellStyle name="_L0108B_4_BS DESEMBER 2003 restatement_KK Alila 11 Juli 2008" xfId="707"/>
    <cellStyle name="_L0108B_4_BS-1104-Piutang Usaha" xfId="708"/>
    <cellStyle name="_L0108B_4_BS-1104-Piutang Usaha_BS DESEMBER 2003 180608" xfId="709"/>
    <cellStyle name="_L0108B_4_BS-1104-Piutang Usaha_BS DESEMBER 2003 restatement" xfId="710"/>
    <cellStyle name="_L0108B_4_BS-1104-Piutang Usaha_KK Alila 11 Juli 2008" xfId="711"/>
    <cellStyle name="_L0108B_4_BS-1106-Piutang hub istimewa" xfId="712"/>
    <cellStyle name="_L0108B_4_BS-1106-Piutang hub istimewa_BS DESEMBER 2003 180608" xfId="713"/>
    <cellStyle name="_L0108B_4_BS-1106-Piutang hub istimewa_BS DESEMBER 2003 restatement" xfId="714"/>
    <cellStyle name="_L0108B_4_BS-1106-Piutang hub istimewa_KK Alila 11 Juli 2008" xfId="715"/>
    <cellStyle name="_L0108B_4_BS-1108-Persediaan MM&amp;Hasil " xfId="716"/>
    <cellStyle name="_L0108B_4_BS-1108-Persediaan MM&amp;Hasil _BS DESEMBER 2003 180608" xfId="717"/>
    <cellStyle name="_L0108B_4_BS-1108-Persediaan MM&amp;Hasil _BS DESEMBER 2003 restatement" xfId="718"/>
    <cellStyle name="_L0108B_4_BS-1108-Persediaan MM&amp;Hasil _KK Alila 11 Juli 2008" xfId="719"/>
    <cellStyle name="_L0108B_4_BS-1109-Persediaan Material" xfId="720"/>
    <cellStyle name="_L0108B_4_BS-1109-Persediaan Material_BS DESEMBER 2003 180608" xfId="721"/>
    <cellStyle name="_L0108B_4_BS-1109-Persediaan Material_BS DESEMBER 2003 restatement" xfId="722"/>
    <cellStyle name="_L0108B_4_BS-1109-Persediaan Material_KK Alila 11 Juli 2008" xfId="723"/>
    <cellStyle name="_L0108B_4_BS-1111-Pajak" xfId="724"/>
    <cellStyle name="_L0108B_4_BS-1111-Pajak_BS DESEMBER 2003 180608" xfId="725"/>
    <cellStyle name="_L0108B_4_BS-1111-Pajak_BS DESEMBER 2003 restatement" xfId="726"/>
    <cellStyle name="_L0108B_4_BS-1111-Pajak_KK Alila 11 Juli 2008" xfId="727"/>
    <cellStyle name="_L0108B_4_BS-2104-Hutang hub istimewa" xfId="728"/>
    <cellStyle name="_L0108B_4_BS-2104-Hutang hub istimewa_BS DESEMBER 2003 180608" xfId="729"/>
    <cellStyle name="_L0108B_4_BS-2104-Hutang hub istimewa_BS DESEMBER 2003 restatement" xfId="730"/>
    <cellStyle name="_L0108B_4_BS-2104-Hutang hub istimewa_KK Alila 11 Juli 2008" xfId="731"/>
    <cellStyle name="_L0108B_4_BS-2108-Biaya YMH dibayar" xfId="732"/>
    <cellStyle name="_L0108B_4_BS-2108-Biaya YMH dibayar_BS DESEMBER 2003 180608" xfId="733"/>
    <cellStyle name="_L0108B_4_BS-2108-Biaya YMH dibayar_BS DESEMBER 2003 restatement" xfId="734"/>
    <cellStyle name="_L0108B_4_BS-2108-Biaya YMH dibayar_KK Alila 11 Juli 2008" xfId="735"/>
    <cellStyle name="_L0108B_4_BS-5100-Rekening Koran" xfId="736"/>
    <cellStyle name="_L0108B_4_BS-5100-Rekening Koran_BS DESEMBER 2003 180608" xfId="737"/>
    <cellStyle name="_L0108B_4_BS-5100-Rekening Koran_BS DESEMBER 2003 restatement" xfId="738"/>
    <cellStyle name="_L0108B_4_BS-5100-Rekening Koran_KK Alila 11 Juli 2008" xfId="739"/>
    <cellStyle name="_L0108B_4_EXTRA September 2008" xfId="740"/>
    <cellStyle name="_L0108B_BS DESEMBER 2003 180608" xfId="741"/>
    <cellStyle name="_L0108B_BS DESEMBER 2003 restatement" xfId="742"/>
    <cellStyle name="_L0108B_BS DESEMBER 2003 restatement_KK Alila 11 Juli 2008" xfId="743"/>
    <cellStyle name="_L0108B_BS-1104-Piutang Usaha" xfId="744"/>
    <cellStyle name="_L0108B_BS-1104-Piutang Usaha_BS DESEMBER 2003 180608" xfId="745"/>
    <cellStyle name="_L0108B_BS-1104-Piutang Usaha_BS DESEMBER 2003 restatement" xfId="746"/>
    <cellStyle name="_L0108B_BS-1104-Piutang Usaha_KK Alila 11 Juli 2008" xfId="747"/>
    <cellStyle name="_L0108B_BS-1106-Piutang hub istimewa" xfId="748"/>
    <cellStyle name="_L0108B_BS-1106-Piutang hub istimewa_BS DESEMBER 2003 180608" xfId="749"/>
    <cellStyle name="_L0108B_BS-1106-Piutang hub istimewa_BS DESEMBER 2003 restatement" xfId="750"/>
    <cellStyle name="_L0108B_BS-1106-Piutang hub istimewa_KK Alila 11 Juli 2008" xfId="751"/>
    <cellStyle name="_L0108B_BS-1108-Persediaan MM&amp;Hasil " xfId="752"/>
    <cellStyle name="_L0108B_BS-1108-Persediaan MM&amp;Hasil _BS DESEMBER 2003 180608" xfId="753"/>
    <cellStyle name="_L0108B_BS-1108-Persediaan MM&amp;Hasil _BS DESEMBER 2003 restatement" xfId="754"/>
    <cellStyle name="_L0108B_BS-1108-Persediaan MM&amp;Hasil _KK Alila 11 Juli 2008" xfId="755"/>
    <cellStyle name="_L0108B_BS-1109-Persediaan Material" xfId="756"/>
    <cellStyle name="_L0108B_BS-1109-Persediaan Material_BS DESEMBER 2003 180608" xfId="757"/>
    <cellStyle name="_L0108B_BS-1109-Persediaan Material_BS DESEMBER 2003 restatement" xfId="758"/>
    <cellStyle name="_L0108B_BS-1109-Persediaan Material_KK Alila 11 Juli 2008" xfId="759"/>
    <cellStyle name="_L0108B_BS-1111-Pajak" xfId="760"/>
    <cellStyle name="_L0108B_BS-1111-Pajak_BS DESEMBER 2003 180608" xfId="761"/>
    <cellStyle name="_L0108B_BS-1111-Pajak_BS DESEMBER 2003 restatement" xfId="762"/>
    <cellStyle name="_L0108B_BS-1111-Pajak_KK Alila 11 Juli 2008" xfId="763"/>
    <cellStyle name="_L0108B_BS-2104-Hutang hub istimewa" xfId="764"/>
    <cellStyle name="_L0108B_BS-2104-Hutang hub istimewa_BS DESEMBER 2003 180608" xfId="765"/>
    <cellStyle name="_L0108B_BS-2104-Hutang hub istimewa_BS DESEMBER 2003 restatement" xfId="766"/>
    <cellStyle name="_L0108B_BS-2104-Hutang hub istimewa_KK Alila 11 Juli 2008" xfId="767"/>
    <cellStyle name="_L0108B_BS-2108-Biaya YMH dibayar" xfId="768"/>
    <cellStyle name="_L0108B_BS-2108-Biaya YMH dibayar_BS DESEMBER 2003 180608" xfId="769"/>
    <cellStyle name="_L0108B_BS-2108-Biaya YMH dibayar_BS DESEMBER 2003 restatement" xfId="770"/>
    <cellStyle name="_L0108B_BS-2108-Biaya YMH dibayar_KK Alila 11 Juli 2008" xfId="771"/>
    <cellStyle name="_L0108B_BS-5100-Rekening Koran" xfId="772"/>
    <cellStyle name="_L0108B_BS-5100-Rekening Koran_BS DESEMBER 2003 180608" xfId="773"/>
    <cellStyle name="_L0108B_BS-5100-Rekening Koran_BS DESEMBER 2003 restatement" xfId="774"/>
    <cellStyle name="_L0108B_BS-5100-Rekening Koran_KK Alila 11 Juli 2008" xfId="775"/>
    <cellStyle name="_L0108B_EXTRA September 2008" xfId="776"/>
    <cellStyle name="_L0109B" xfId="777"/>
    <cellStyle name="_L0109B 2" xfId="778"/>
    <cellStyle name="_L0109B 3" xfId="779"/>
    <cellStyle name="_L0109B 4" xfId="780"/>
    <cellStyle name="_L0109B 5" xfId="781"/>
    <cellStyle name="_L0109B 6" xfId="782"/>
    <cellStyle name="_L0109B 7" xfId="783"/>
    <cellStyle name="_L0109B 8" xfId="784"/>
    <cellStyle name="_L0109B_1" xfId="785"/>
    <cellStyle name="_L0109B_1 2" xfId="786"/>
    <cellStyle name="_L0109B_1 3" xfId="787"/>
    <cellStyle name="_L0109B_1 4" xfId="788"/>
    <cellStyle name="_L0109B_1 5" xfId="789"/>
    <cellStyle name="_L0109B_1 6" xfId="790"/>
    <cellStyle name="_L0109B_1 7" xfId="791"/>
    <cellStyle name="_L0109B_1 8" xfId="792"/>
    <cellStyle name="_L0109B_1_BS DESEMBER 2003 180608" xfId="793"/>
    <cellStyle name="_L0109B_1_BS DESEMBER 2003 restatement" xfId="794"/>
    <cellStyle name="_L0109B_1_BS DESEMBER 2003 restatement_KK Alila 11 Juli 2008" xfId="795"/>
    <cellStyle name="_L0109B_1_BS-1104-Piutang Usaha" xfId="796"/>
    <cellStyle name="_L0109B_1_BS-1104-Piutang Usaha_BS DESEMBER 2003 180608" xfId="797"/>
    <cellStyle name="_L0109B_1_BS-1104-Piutang Usaha_BS DESEMBER 2003 restatement" xfId="798"/>
    <cellStyle name="_L0109B_1_BS-1104-Piutang Usaha_KK Alila 11 Juli 2008" xfId="799"/>
    <cellStyle name="_L0109B_1_BS-1106-Piutang hub istimewa" xfId="800"/>
    <cellStyle name="_L0109B_1_BS-1106-Piutang hub istimewa_BS DESEMBER 2003 180608" xfId="801"/>
    <cellStyle name="_L0109B_1_BS-1106-Piutang hub istimewa_BS DESEMBER 2003 restatement" xfId="802"/>
    <cellStyle name="_L0109B_1_BS-1106-Piutang hub istimewa_KK Alila 11 Juli 2008" xfId="803"/>
    <cellStyle name="_L0109B_1_BS-1108-Persediaan MM&amp;Hasil " xfId="804"/>
    <cellStyle name="_L0109B_1_BS-1108-Persediaan MM&amp;Hasil _BS DESEMBER 2003 180608" xfId="805"/>
    <cellStyle name="_L0109B_1_BS-1108-Persediaan MM&amp;Hasil _BS DESEMBER 2003 restatement" xfId="806"/>
    <cellStyle name="_L0109B_1_BS-1108-Persediaan MM&amp;Hasil _KK Alila 11 Juli 2008" xfId="807"/>
    <cellStyle name="_L0109B_1_BS-1109-Persediaan Material" xfId="808"/>
    <cellStyle name="_L0109B_1_BS-1109-Persediaan Material_BS DESEMBER 2003 180608" xfId="809"/>
    <cellStyle name="_L0109B_1_BS-1109-Persediaan Material_BS DESEMBER 2003 restatement" xfId="810"/>
    <cellStyle name="_L0109B_1_BS-1109-Persediaan Material_KK Alila 11 Juli 2008" xfId="811"/>
    <cellStyle name="_L0109B_1_BS-1111-Pajak" xfId="812"/>
    <cellStyle name="_L0109B_1_BS-1111-Pajak_BS DESEMBER 2003 180608" xfId="813"/>
    <cellStyle name="_L0109B_1_BS-1111-Pajak_BS DESEMBER 2003 restatement" xfId="814"/>
    <cellStyle name="_L0109B_1_BS-1111-Pajak_KK Alila 11 Juli 2008" xfId="815"/>
    <cellStyle name="_L0109B_1_BS-2104-Hutang hub istimewa" xfId="816"/>
    <cellStyle name="_L0109B_1_BS-2104-Hutang hub istimewa_BS DESEMBER 2003 180608" xfId="817"/>
    <cellStyle name="_L0109B_1_BS-2104-Hutang hub istimewa_BS DESEMBER 2003 restatement" xfId="818"/>
    <cellStyle name="_L0109B_1_BS-2104-Hutang hub istimewa_KK Alila 11 Juli 2008" xfId="819"/>
    <cellStyle name="_L0109B_1_BS-2108-Biaya YMH dibayar" xfId="820"/>
    <cellStyle name="_L0109B_1_BS-2108-Biaya YMH dibayar_BS DESEMBER 2003 180608" xfId="821"/>
    <cellStyle name="_L0109B_1_BS-2108-Biaya YMH dibayar_BS DESEMBER 2003 restatement" xfId="822"/>
    <cellStyle name="_L0109B_1_BS-2108-Biaya YMH dibayar_KK Alila 11 Juli 2008" xfId="823"/>
    <cellStyle name="_L0109B_1_BS-5100-Rekening Koran" xfId="824"/>
    <cellStyle name="_L0109B_1_BS-5100-Rekening Koran_BS DESEMBER 2003 180608" xfId="825"/>
    <cellStyle name="_L0109B_1_BS-5100-Rekening Koran_BS DESEMBER 2003 restatement" xfId="826"/>
    <cellStyle name="_L0109B_1_BS-5100-Rekening Koran_KK Alila 11 Juli 2008" xfId="827"/>
    <cellStyle name="_L0109B_1_EXTRA September 2008" xfId="828"/>
    <cellStyle name="_L0109B_2" xfId="829"/>
    <cellStyle name="_L0109B_2 2" xfId="830"/>
    <cellStyle name="_L0109B_2 2_KK Alila 21 Juli 2008" xfId="831"/>
    <cellStyle name="_L0109B_2 3" xfId="832"/>
    <cellStyle name="_L0109B_2 3_KK Alila 21 Juli 2008" xfId="833"/>
    <cellStyle name="_L0109B_2 4" xfId="834"/>
    <cellStyle name="_L0109B_2 4_KK Alila 21 Juli 2008" xfId="835"/>
    <cellStyle name="_L0109B_2 5" xfId="836"/>
    <cellStyle name="_L0109B_2 5_KK Alila 21 Juli 2008" xfId="837"/>
    <cellStyle name="_L0109B_2 6" xfId="838"/>
    <cellStyle name="_L0109B_2 6_KK Alila 21 Juli 2008" xfId="839"/>
    <cellStyle name="_L0109B_2 7" xfId="840"/>
    <cellStyle name="_L0109B_2 7_KK Alila 21 Juli 2008" xfId="841"/>
    <cellStyle name="_L0109B_2 8" xfId="842"/>
    <cellStyle name="_L0109B_2 8_KK Alila 21 Juli 2008" xfId="843"/>
    <cellStyle name="_L0109B_2_BS-1104-Piutang Usaha" xfId="844"/>
    <cellStyle name="_L0109B_2_BS-1104-Piutang Usaha_BS DESEMBER 2003 180608" xfId="845"/>
    <cellStyle name="_L0109B_2_BS-1104-Piutang Usaha_BS DESEMBER 2003 restatement" xfId="846"/>
    <cellStyle name="_L0109B_2_BS-1104-Piutang Usaha_KK Alila 11 Juli 2008" xfId="847"/>
    <cellStyle name="_L0109B_2_BS-1106-Piutang hub istimewa" xfId="848"/>
    <cellStyle name="_L0109B_2_BS-1106-Piutang hub istimewa_BS DESEMBER 2003 180608" xfId="849"/>
    <cellStyle name="_L0109B_2_BS-1106-Piutang hub istimewa_BS DESEMBER 2003 restatement" xfId="850"/>
    <cellStyle name="_L0109B_2_BS-1106-Piutang hub istimewa_KK Alila 11 Juli 2008" xfId="851"/>
    <cellStyle name="_L0109B_2_BS-1108-Persediaan MM&amp;Hasil " xfId="852"/>
    <cellStyle name="_L0109B_2_BS-1108-Persediaan MM&amp;Hasil _BS DESEMBER 2003 180608" xfId="853"/>
    <cellStyle name="_L0109B_2_BS-1108-Persediaan MM&amp;Hasil _BS DESEMBER 2003 restatement" xfId="854"/>
    <cellStyle name="_L0109B_2_BS-1108-Persediaan MM&amp;Hasil _KK Alila 11 Juli 2008" xfId="855"/>
    <cellStyle name="_L0109B_2_BS-1109-Persediaan Material" xfId="856"/>
    <cellStyle name="_L0109B_2_BS-1109-Persediaan Material_BS DESEMBER 2003 180608" xfId="857"/>
    <cellStyle name="_L0109B_2_BS-1109-Persediaan Material_BS DESEMBER 2003 restatement" xfId="858"/>
    <cellStyle name="_L0109B_2_BS-1109-Persediaan Material_KK Alila 11 Juli 2008" xfId="859"/>
    <cellStyle name="_L0109B_2_BS-1111-Pajak" xfId="860"/>
    <cellStyle name="_L0109B_2_BS-1111-Pajak_BS DESEMBER 2003 180608" xfId="861"/>
    <cellStyle name="_L0109B_2_BS-1111-Pajak_BS DESEMBER 2003 restatement" xfId="862"/>
    <cellStyle name="_L0109B_2_BS-1111-Pajak_KK Alila 11 Juli 2008" xfId="863"/>
    <cellStyle name="_L0109B_2_BS-2104-Hutang hub istimewa" xfId="864"/>
    <cellStyle name="_L0109B_2_BS-2104-Hutang hub istimewa_BS DESEMBER 2003 180608" xfId="865"/>
    <cellStyle name="_L0109B_2_BS-2104-Hutang hub istimewa_BS DESEMBER 2003 restatement" xfId="866"/>
    <cellStyle name="_L0109B_2_BS-2104-Hutang hub istimewa_KK Alila 11 Juli 2008" xfId="867"/>
    <cellStyle name="_L0109B_2_BS-2108-Biaya YMH dibayar" xfId="868"/>
    <cellStyle name="_L0109B_2_BS-2108-Biaya YMH dibayar_BS DESEMBER 2003 180608" xfId="869"/>
    <cellStyle name="_L0109B_2_BS-2108-Biaya YMH dibayar_BS DESEMBER 2003 restatement" xfId="870"/>
    <cellStyle name="_L0109B_2_BS-2108-Biaya YMH dibayar_KK Alila 11 Juli 2008" xfId="871"/>
    <cellStyle name="_L0109B_2_BS-5100-Rekening Koran" xfId="872"/>
    <cellStyle name="_L0109B_2_BS-5100-Rekening Koran_BS DESEMBER 2003 180608" xfId="873"/>
    <cellStyle name="_L0109B_2_BS-5100-Rekening Koran_BS DESEMBER 2003 restatement" xfId="874"/>
    <cellStyle name="_L0109B_2_BS-5100-Rekening Koran_KK Alila 11 Juli 2008" xfId="875"/>
    <cellStyle name="_L0109B_3" xfId="876"/>
    <cellStyle name="_L0109B_3 2" xfId="877"/>
    <cellStyle name="_L0109B_3 3" xfId="878"/>
    <cellStyle name="_L0109B_3 4" xfId="879"/>
    <cellStyle name="_L0109B_3 5" xfId="880"/>
    <cellStyle name="_L0109B_3 6" xfId="881"/>
    <cellStyle name="_L0109B_3 7" xfId="882"/>
    <cellStyle name="_L0109B_3 8" xfId="883"/>
    <cellStyle name="_L0109B_3_BS DESEMBER 2003 180608" xfId="884"/>
    <cellStyle name="_L0109B_3_BS DESEMBER 2003 restatement" xfId="885"/>
    <cellStyle name="_L0109B_3_BS DESEMBER 2003 restatement_KK Alila 11 Juli 2008" xfId="886"/>
    <cellStyle name="_L0109B_3_BS-1104-Piutang Usaha" xfId="887"/>
    <cellStyle name="_L0109B_3_BS-1104-Piutang Usaha_BS DESEMBER 2003 180608" xfId="888"/>
    <cellStyle name="_L0109B_3_BS-1104-Piutang Usaha_BS DESEMBER 2003 restatement" xfId="889"/>
    <cellStyle name="_L0109B_3_BS-1104-Piutang Usaha_KK Alila 11 Juli 2008" xfId="890"/>
    <cellStyle name="_L0109B_3_BS-1106-Piutang hub istimewa" xfId="891"/>
    <cellStyle name="_L0109B_3_BS-1106-Piutang hub istimewa_BS DESEMBER 2003 180608" xfId="892"/>
    <cellStyle name="_L0109B_3_BS-1106-Piutang hub istimewa_BS DESEMBER 2003 restatement" xfId="893"/>
    <cellStyle name="_L0109B_3_BS-1106-Piutang hub istimewa_KK Alila 11 Juli 2008" xfId="894"/>
    <cellStyle name="_L0109B_3_BS-1108-Persediaan MM&amp;Hasil " xfId="895"/>
    <cellStyle name="_L0109B_3_BS-1108-Persediaan MM&amp;Hasil _BS DESEMBER 2003 180608" xfId="896"/>
    <cellStyle name="_L0109B_3_BS-1108-Persediaan MM&amp;Hasil _BS DESEMBER 2003 restatement" xfId="897"/>
    <cellStyle name="_L0109B_3_BS-1108-Persediaan MM&amp;Hasil _KK Alila 11 Juli 2008" xfId="898"/>
    <cellStyle name="_L0109B_3_BS-1109-Persediaan Material" xfId="899"/>
    <cellStyle name="_L0109B_3_BS-1109-Persediaan Material_BS DESEMBER 2003 180608" xfId="900"/>
    <cellStyle name="_L0109B_3_BS-1109-Persediaan Material_BS DESEMBER 2003 restatement" xfId="901"/>
    <cellStyle name="_L0109B_3_BS-1109-Persediaan Material_KK Alila 11 Juli 2008" xfId="902"/>
    <cellStyle name="_L0109B_3_BS-1111-Pajak" xfId="903"/>
    <cellStyle name="_L0109B_3_BS-1111-Pajak_BS DESEMBER 2003 180608" xfId="904"/>
    <cellStyle name="_L0109B_3_BS-1111-Pajak_BS DESEMBER 2003 restatement" xfId="905"/>
    <cellStyle name="_L0109B_3_BS-1111-Pajak_KK Alila 11 Juli 2008" xfId="906"/>
    <cellStyle name="_L0109B_3_BS-2104-Hutang hub istimewa" xfId="907"/>
    <cellStyle name="_L0109B_3_BS-2104-Hutang hub istimewa_BS DESEMBER 2003 180608" xfId="908"/>
    <cellStyle name="_L0109B_3_BS-2104-Hutang hub istimewa_BS DESEMBER 2003 restatement" xfId="909"/>
    <cellStyle name="_L0109B_3_BS-2104-Hutang hub istimewa_KK Alila 11 Juli 2008" xfId="910"/>
    <cellStyle name="_L0109B_3_BS-2108-Biaya YMH dibayar" xfId="911"/>
    <cellStyle name="_L0109B_3_BS-2108-Biaya YMH dibayar_BS DESEMBER 2003 180608" xfId="912"/>
    <cellStyle name="_L0109B_3_BS-2108-Biaya YMH dibayar_BS DESEMBER 2003 restatement" xfId="913"/>
    <cellStyle name="_L0109B_3_BS-2108-Biaya YMH dibayar_KK Alila 11 Juli 2008" xfId="914"/>
    <cellStyle name="_L0109B_3_BS-5100-Rekening Koran" xfId="915"/>
    <cellStyle name="_L0109B_3_BS-5100-Rekening Koran_BS DESEMBER 2003 180608" xfId="916"/>
    <cellStyle name="_L0109B_3_BS-5100-Rekening Koran_BS DESEMBER 2003 restatement" xfId="917"/>
    <cellStyle name="_L0109B_3_BS-5100-Rekening Koran_KK Alila 11 Juli 2008" xfId="918"/>
    <cellStyle name="_L0109B_3_EXTRA September 2008" xfId="919"/>
    <cellStyle name="_L0109B_4" xfId="920"/>
    <cellStyle name="_L0109B_BS DESEMBER 2003 180608" xfId="921"/>
    <cellStyle name="_L0109B_BS DESEMBER 2003 restatement" xfId="922"/>
    <cellStyle name="_L0109B_BS DESEMBER 2003 restatement_KK Alila 11 Juli 2008" xfId="923"/>
    <cellStyle name="_L0109B_BS-1104-Piutang Usaha" xfId="924"/>
    <cellStyle name="_L0109B_BS-1104-Piutang Usaha_BS DESEMBER 2003 180608" xfId="925"/>
    <cellStyle name="_L0109B_BS-1104-Piutang Usaha_BS DESEMBER 2003 restatement" xfId="926"/>
    <cellStyle name="_L0109B_BS-1104-Piutang Usaha_KK Alila 11 Juli 2008" xfId="927"/>
    <cellStyle name="_L0109B_BS-1106-Piutang hub istimewa" xfId="928"/>
    <cellStyle name="_L0109B_BS-1106-Piutang hub istimewa_BS DESEMBER 2003 180608" xfId="929"/>
    <cellStyle name="_L0109B_BS-1106-Piutang hub istimewa_BS DESEMBER 2003 restatement" xfId="930"/>
    <cellStyle name="_L0109B_BS-1106-Piutang hub istimewa_KK Alila 11 Juli 2008" xfId="931"/>
    <cellStyle name="_L0109B_BS-1108-Persediaan MM&amp;Hasil " xfId="932"/>
    <cellStyle name="_L0109B_BS-1108-Persediaan MM&amp;Hasil _BS DESEMBER 2003 180608" xfId="933"/>
    <cellStyle name="_L0109B_BS-1108-Persediaan MM&amp;Hasil _BS DESEMBER 2003 restatement" xfId="934"/>
    <cellStyle name="_L0109B_BS-1108-Persediaan MM&amp;Hasil _KK Alila 11 Juli 2008" xfId="935"/>
    <cellStyle name="_L0109B_BS-1109-Persediaan Material" xfId="936"/>
    <cellStyle name="_L0109B_BS-1109-Persediaan Material_BS DESEMBER 2003 180608" xfId="937"/>
    <cellStyle name="_L0109B_BS-1109-Persediaan Material_BS DESEMBER 2003 restatement" xfId="938"/>
    <cellStyle name="_L0109B_BS-1109-Persediaan Material_KK Alila 11 Juli 2008" xfId="939"/>
    <cellStyle name="_L0109B_BS-1111-Pajak" xfId="940"/>
    <cellStyle name="_L0109B_BS-1111-Pajak_BS DESEMBER 2003 180608" xfId="941"/>
    <cellStyle name="_L0109B_BS-1111-Pajak_BS DESEMBER 2003 restatement" xfId="942"/>
    <cellStyle name="_L0109B_BS-1111-Pajak_KK Alila 11 Juli 2008" xfId="943"/>
    <cellStyle name="_L0109B_BS-2104-Hutang hub istimewa" xfId="944"/>
    <cellStyle name="_L0109B_BS-2104-Hutang hub istimewa_BS DESEMBER 2003 180608" xfId="945"/>
    <cellStyle name="_L0109B_BS-2104-Hutang hub istimewa_BS DESEMBER 2003 restatement" xfId="946"/>
    <cellStyle name="_L0109B_BS-2104-Hutang hub istimewa_KK Alila 11 Juli 2008" xfId="947"/>
    <cellStyle name="_L0109B_BS-2108-Biaya YMH dibayar" xfId="948"/>
    <cellStyle name="_L0109B_BS-2108-Biaya YMH dibayar_BS DESEMBER 2003 180608" xfId="949"/>
    <cellStyle name="_L0109B_BS-2108-Biaya YMH dibayar_BS DESEMBER 2003 restatement" xfId="950"/>
    <cellStyle name="_L0109B_BS-2108-Biaya YMH dibayar_KK Alila 11 Juli 2008" xfId="951"/>
    <cellStyle name="_L0109B_BS-5100-Rekening Koran" xfId="952"/>
    <cellStyle name="_L0109B_BS-5100-Rekening Koran_BS DESEMBER 2003 180608" xfId="953"/>
    <cellStyle name="_L0109B_BS-5100-Rekening Koran_BS DESEMBER 2003 restatement" xfId="954"/>
    <cellStyle name="_L0109B_BS-5100-Rekening Koran_KK Alila 11 Juli 2008" xfId="955"/>
    <cellStyle name="_L0109B_EXTRA September 2008" xfId="956"/>
    <cellStyle name="_L0900" xfId="957"/>
    <cellStyle name="_L0900 2" xfId="958"/>
    <cellStyle name="_L0900 3" xfId="959"/>
    <cellStyle name="_L0900 4" xfId="960"/>
    <cellStyle name="_L0900 5" xfId="961"/>
    <cellStyle name="_L0900 6" xfId="962"/>
    <cellStyle name="_L0900 7" xfId="963"/>
    <cellStyle name="_L0900 8" xfId="964"/>
    <cellStyle name="_L0900_1" xfId="965"/>
    <cellStyle name="_L0900_1 2" xfId="966"/>
    <cellStyle name="_L0900_1 3" xfId="967"/>
    <cellStyle name="_L0900_1 4" xfId="968"/>
    <cellStyle name="_L0900_1 5" xfId="969"/>
    <cellStyle name="_L0900_1 6" xfId="970"/>
    <cellStyle name="_L0900_1 7" xfId="971"/>
    <cellStyle name="_L0900_1 8" xfId="972"/>
    <cellStyle name="_L0900_1_BS DESEMBER 2003 180608" xfId="973"/>
    <cellStyle name="_L0900_1_BS DESEMBER 2003 restatement" xfId="974"/>
    <cellStyle name="_L0900_1_BS DESEMBER 2003 restatement_KK Alila 11 Juli 2008" xfId="975"/>
    <cellStyle name="_L0900_1_BS-1104-Piutang Usaha" xfId="976"/>
    <cellStyle name="_L0900_1_BS-1104-Piutang Usaha_BS DESEMBER 2003 180608" xfId="977"/>
    <cellStyle name="_L0900_1_BS-1104-Piutang Usaha_BS DESEMBER 2003 restatement" xfId="978"/>
    <cellStyle name="_L0900_1_BS-1104-Piutang Usaha_KK Alila 11 Juli 2008" xfId="979"/>
    <cellStyle name="_L0900_1_BS-1106-Piutang hub istimewa" xfId="980"/>
    <cellStyle name="_L0900_1_BS-1106-Piutang hub istimewa_BS DESEMBER 2003 180608" xfId="981"/>
    <cellStyle name="_L0900_1_BS-1106-Piutang hub istimewa_BS DESEMBER 2003 restatement" xfId="982"/>
    <cellStyle name="_L0900_1_BS-1106-Piutang hub istimewa_KK Alila 11 Juli 2008" xfId="983"/>
    <cellStyle name="_L0900_1_BS-1108-Persediaan MM&amp;Hasil " xfId="984"/>
    <cellStyle name="_L0900_1_BS-1108-Persediaan MM&amp;Hasil _BS DESEMBER 2003 180608" xfId="985"/>
    <cellStyle name="_L0900_1_BS-1108-Persediaan MM&amp;Hasil _BS DESEMBER 2003 restatement" xfId="986"/>
    <cellStyle name="_L0900_1_BS-1108-Persediaan MM&amp;Hasil _KK Alila 11 Juli 2008" xfId="987"/>
    <cellStyle name="_L0900_1_BS-1109-Persediaan Material" xfId="988"/>
    <cellStyle name="_L0900_1_BS-1109-Persediaan Material_BS DESEMBER 2003 180608" xfId="989"/>
    <cellStyle name="_L0900_1_BS-1109-Persediaan Material_BS DESEMBER 2003 restatement" xfId="990"/>
    <cellStyle name="_L0900_1_BS-1109-Persediaan Material_KK Alila 11 Juli 2008" xfId="991"/>
    <cellStyle name="_L0900_1_BS-1111-Pajak" xfId="992"/>
    <cellStyle name="_L0900_1_BS-1111-Pajak_BS DESEMBER 2003 180608" xfId="993"/>
    <cellStyle name="_L0900_1_BS-1111-Pajak_BS DESEMBER 2003 restatement" xfId="994"/>
    <cellStyle name="_L0900_1_BS-1111-Pajak_KK Alila 11 Juli 2008" xfId="995"/>
    <cellStyle name="_L0900_1_BS-2104-Hutang hub istimewa" xfId="996"/>
    <cellStyle name="_L0900_1_BS-2104-Hutang hub istimewa_BS DESEMBER 2003 180608" xfId="997"/>
    <cellStyle name="_L0900_1_BS-2104-Hutang hub istimewa_BS DESEMBER 2003 restatement" xfId="998"/>
    <cellStyle name="_L0900_1_BS-2104-Hutang hub istimewa_KK Alila 11 Juli 2008" xfId="999"/>
    <cellStyle name="_L0900_1_BS-2108-Biaya YMH dibayar" xfId="1000"/>
    <cellStyle name="_L0900_1_BS-2108-Biaya YMH dibayar_BS DESEMBER 2003 180608" xfId="1001"/>
    <cellStyle name="_L0900_1_BS-2108-Biaya YMH dibayar_BS DESEMBER 2003 restatement" xfId="1002"/>
    <cellStyle name="_L0900_1_BS-2108-Biaya YMH dibayar_KK Alila 11 Juli 2008" xfId="1003"/>
    <cellStyle name="_L0900_1_BS-5100-Rekening Koran" xfId="1004"/>
    <cellStyle name="_L0900_1_BS-5100-Rekening Koran_BS DESEMBER 2003 180608" xfId="1005"/>
    <cellStyle name="_L0900_1_BS-5100-Rekening Koran_BS DESEMBER 2003 restatement" xfId="1006"/>
    <cellStyle name="_L0900_1_BS-5100-Rekening Koran_KK Alila 11 Juli 2008" xfId="1007"/>
    <cellStyle name="_L0900_1_EXTRA September 2008" xfId="1008"/>
    <cellStyle name="_L0900_2" xfId="1009"/>
    <cellStyle name="_L0900_2 2" xfId="1010"/>
    <cellStyle name="_L0900_2 2_KK Alila 21 Juli 2008" xfId="1011"/>
    <cellStyle name="_L0900_2 3" xfId="1012"/>
    <cellStyle name="_L0900_2 3_KK Alila 21 Juli 2008" xfId="1013"/>
    <cellStyle name="_L0900_2 4" xfId="1014"/>
    <cellStyle name="_L0900_2 4_KK Alila 21 Juli 2008" xfId="1015"/>
    <cellStyle name="_L0900_2 5" xfId="1016"/>
    <cellStyle name="_L0900_2 5_KK Alila 21 Juli 2008" xfId="1017"/>
    <cellStyle name="_L0900_2 6" xfId="1018"/>
    <cellStyle name="_L0900_2 6_KK Alila 21 Juli 2008" xfId="1019"/>
    <cellStyle name="_L0900_2 7" xfId="1020"/>
    <cellStyle name="_L0900_2 7_KK Alila 21 Juli 2008" xfId="1021"/>
    <cellStyle name="_L0900_2 8" xfId="1022"/>
    <cellStyle name="_L0900_2 8_KK Alila 21 Juli 2008" xfId="1023"/>
    <cellStyle name="_L0900_2_BS-1104-Piutang Usaha" xfId="1024"/>
    <cellStyle name="_L0900_2_BS-1104-Piutang Usaha_BS DESEMBER 2003 180608" xfId="1025"/>
    <cellStyle name="_L0900_2_BS-1104-Piutang Usaha_BS DESEMBER 2003 restatement" xfId="1026"/>
    <cellStyle name="_L0900_2_BS-1104-Piutang Usaha_KK Alila 11 Juli 2008" xfId="1027"/>
    <cellStyle name="_L0900_2_BS-1106-Piutang hub istimewa" xfId="1028"/>
    <cellStyle name="_L0900_2_BS-1106-Piutang hub istimewa_BS DESEMBER 2003 180608" xfId="1029"/>
    <cellStyle name="_L0900_2_BS-1106-Piutang hub istimewa_BS DESEMBER 2003 restatement" xfId="1030"/>
    <cellStyle name="_L0900_2_BS-1106-Piutang hub istimewa_KK Alila 11 Juli 2008" xfId="1031"/>
    <cellStyle name="_L0900_2_BS-1108-Persediaan MM&amp;Hasil " xfId="1032"/>
    <cellStyle name="_L0900_2_BS-1108-Persediaan MM&amp;Hasil _BS DESEMBER 2003 180608" xfId="1033"/>
    <cellStyle name="_L0900_2_BS-1108-Persediaan MM&amp;Hasil _BS DESEMBER 2003 restatement" xfId="1034"/>
    <cellStyle name="_L0900_2_BS-1108-Persediaan MM&amp;Hasil _KK Alila 11 Juli 2008" xfId="1035"/>
    <cellStyle name="_L0900_2_BS-1109-Persediaan Material" xfId="1036"/>
    <cellStyle name="_L0900_2_BS-1109-Persediaan Material_BS DESEMBER 2003 180608" xfId="1037"/>
    <cellStyle name="_L0900_2_BS-1109-Persediaan Material_BS DESEMBER 2003 restatement" xfId="1038"/>
    <cellStyle name="_L0900_2_BS-1109-Persediaan Material_KK Alila 11 Juli 2008" xfId="1039"/>
    <cellStyle name="_L0900_2_BS-1111-Pajak" xfId="1040"/>
    <cellStyle name="_L0900_2_BS-1111-Pajak_BS DESEMBER 2003 180608" xfId="1041"/>
    <cellStyle name="_L0900_2_BS-1111-Pajak_BS DESEMBER 2003 restatement" xfId="1042"/>
    <cellStyle name="_L0900_2_BS-1111-Pajak_KK Alila 11 Juli 2008" xfId="1043"/>
    <cellStyle name="_L0900_2_BS-2104-Hutang hub istimewa" xfId="1044"/>
    <cellStyle name="_L0900_2_BS-2104-Hutang hub istimewa_BS DESEMBER 2003 180608" xfId="1045"/>
    <cellStyle name="_L0900_2_BS-2104-Hutang hub istimewa_BS DESEMBER 2003 restatement" xfId="1046"/>
    <cellStyle name="_L0900_2_BS-2104-Hutang hub istimewa_KK Alila 11 Juli 2008" xfId="1047"/>
    <cellStyle name="_L0900_2_BS-2108-Biaya YMH dibayar" xfId="1048"/>
    <cellStyle name="_L0900_2_BS-2108-Biaya YMH dibayar_BS DESEMBER 2003 180608" xfId="1049"/>
    <cellStyle name="_L0900_2_BS-2108-Biaya YMH dibayar_BS DESEMBER 2003 restatement" xfId="1050"/>
    <cellStyle name="_L0900_2_BS-2108-Biaya YMH dibayar_KK Alila 11 Juli 2008" xfId="1051"/>
    <cellStyle name="_L0900_2_BS-5100-Rekening Koran" xfId="1052"/>
    <cellStyle name="_L0900_2_BS-5100-Rekening Koran_BS DESEMBER 2003 180608" xfId="1053"/>
    <cellStyle name="_L0900_2_BS-5100-Rekening Koran_BS DESEMBER 2003 restatement" xfId="1054"/>
    <cellStyle name="_L0900_2_BS-5100-Rekening Koran_KK Alila 11 Juli 2008" xfId="1055"/>
    <cellStyle name="_L0900_3" xfId="1056"/>
    <cellStyle name="_L0900_3 2" xfId="1057"/>
    <cellStyle name="_L0900_3 3" xfId="1058"/>
    <cellStyle name="_L0900_3 4" xfId="1059"/>
    <cellStyle name="_L0900_3 5" xfId="1060"/>
    <cellStyle name="_L0900_3 6" xfId="1061"/>
    <cellStyle name="_L0900_3 7" xfId="1062"/>
    <cellStyle name="_L0900_3 8" xfId="1063"/>
    <cellStyle name="_L0900_3_BS DESEMBER 2003 180608" xfId="1064"/>
    <cellStyle name="_L0900_3_BS DESEMBER 2003 restatement" xfId="1065"/>
    <cellStyle name="_L0900_3_BS DESEMBER 2003 restatement_KK Alila 11 Juli 2008" xfId="1066"/>
    <cellStyle name="_L0900_3_BS-1104-Piutang Usaha" xfId="1067"/>
    <cellStyle name="_L0900_3_BS-1104-Piutang Usaha_BS DESEMBER 2003 180608" xfId="1068"/>
    <cellStyle name="_L0900_3_BS-1104-Piutang Usaha_BS DESEMBER 2003 restatement" xfId="1069"/>
    <cellStyle name="_L0900_3_BS-1104-Piutang Usaha_KK Alila 11 Juli 2008" xfId="1070"/>
    <cellStyle name="_L0900_3_BS-1106-Piutang hub istimewa" xfId="1071"/>
    <cellStyle name="_L0900_3_BS-1106-Piutang hub istimewa_BS DESEMBER 2003 180608" xfId="1072"/>
    <cellStyle name="_L0900_3_BS-1106-Piutang hub istimewa_BS DESEMBER 2003 restatement" xfId="1073"/>
    <cellStyle name="_L0900_3_BS-1106-Piutang hub istimewa_KK Alila 11 Juli 2008" xfId="1074"/>
    <cellStyle name="_L0900_3_BS-1108-Persediaan MM&amp;Hasil " xfId="1075"/>
    <cellStyle name="_L0900_3_BS-1108-Persediaan MM&amp;Hasil _BS DESEMBER 2003 180608" xfId="1076"/>
    <cellStyle name="_L0900_3_BS-1108-Persediaan MM&amp;Hasil _BS DESEMBER 2003 restatement" xfId="1077"/>
    <cellStyle name="_L0900_3_BS-1108-Persediaan MM&amp;Hasil _KK Alila 11 Juli 2008" xfId="1078"/>
    <cellStyle name="_L0900_3_BS-1109-Persediaan Material" xfId="1079"/>
    <cellStyle name="_L0900_3_BS-1109-Persediaan Material_BS DESEMBER 2003 180608" xfId="1080"/>
    <cellStyle name="_L0900_3_BS-1109-Persediaan Material_BS DESEMBER 2003 restatement" xfId="1081"/>
    <cellStyle name="_L0900_3_BS-1109-Persediaan Material_KK Alila 11 Juli 2008" xfId="1082"/>
    <cellStyle name="_L0900_3_BS-1111-Pajak" xfId="1083"/>
    <cellStyle name="_L0900_3_BS-1111-Pajak_BS DESEMBER 2003 180608" xfId="1084"/>
    <cellStyle name="_L0900_3_BS-1111-Pajak_BS DESEMBER 2003 restatement" xfId="1085"/>
    <cellStyle name="_L0900_3_BS-1111-Pajak_KK Alila 11 Juli 2008" xfId="1086"/>
    <cellStyle name="_L0900_3_BS-2104-Hutang hub istimewa" xfId="1087"/>
    <cellStyle name="_L0900_3_BS-2104-Hutang hub istimewa_BS DESEMBER 2003 180608" xfId="1088"/>
    <cellStyle name="_L0900_3_BS-2104-Hutang hub istimewa_BS DESEMBER 2003 restatement" xfId="1089"/>
    <cellStyle name="_L0900_3_BS-2104-Hutang hub istimewa_KK Alila 11 Juli 2008" xfId="1090"/>
    <cellStyle name="_L0900_3_BS-2108-Biaya YMH dibayar" xfId="1091"/>
    <cellStyle name="_L0900_3_BS-2108-Biaya YMH dibayar_BS DESEMBER 2003 180608" xfId="1092"/>
    <cellStyle name="_L0900_3_BS-2108-Biaya YMH dibayar_BS DESEMBER 2003 restatement" xfId="1093"/>
    <cellStyle name="_L0900_3_BS-2108-Biaya YMH dibayar_KK Alila 11 Juli 2008" xfId="1094"/>
    <cellStyle name="_L0900_3_BS-5100-Rekening Koran" xfId="1095"/>
    <cellStyle name="_L0900_3_BS-5100-Rekening Koran_BS DESEMBER 2003 180608" xfId="1096"/>
    <cellStyle name="_L0900_3_BS-5100-Rekening Koran_BS DESEMBER 2003 restatement" xfId="1097"/>
    <cellStyle name="_L0900_3_BS-5100-Rekening Koran_KK Alila 11 Juli 2008" xfId="1098"/>
    <cellStyle name="_L0900_3_EXTRA September 2008" xfId="1099"/>
    <cellStyle name="_L0900_4" xfId="1100"/>
    <cellStyle name="_L0900_BS DESEMBER 2003 180608" xfId="1101"/>
    <cellStyle name="_L0900_BS DESEMBER 2003 restatement" xfId="1102"/>
    <cellStyle name="_L0900_BS DESEMBER 2003 restatement_KK Alila 11 Juli 2008" xfId="1103"/>
    <cellStyle name="_L0900_BS-1104-Piutang Usaha" xfId="1104"/>
    <cellStyle name="_L0900_BS-1104-Piutang Usaha_BS DESEMBER 2003 180608" xfId="1105"/>
    <cellStyle name="_L0900_BS-1104-Piutang Usaha_BS DESEMBER 2003 restatement" xfId="1106"/>
    <cellStyle name="_L0900_BS-1104-Piutang Usaha_KK Alila 11 Juli 2008" xfId="1107"/>
    <cellStyle name="_L0900_BS-1106-Piutang hub istimewa" xfId="1108"/>
    <cellStyle name="_L0900_BS-1106-Piutang hub istimewa_BS DESEMBER 2003 180608" xfId="1109"/>
    <cellStyle name="_L0900_BS-1106-Piutang hub istimewa_BS DESEMBER 2003 restatement" xfId="1110"/>
    <cellStyle name="_L0900_BS-1106-Piutang hub istimewa_KK Alila 11 Juli 2008" xfId="1111"/>
    <cellStyle name="_L0900_BS-1108-Persediaan MM&amp;Hasil " xfId="1112"/>
    <cellStyle name="_L0900_BS-1108-Persediaan MM&amp;Hasil _BS DESEMBER 2003 180608" xfId="1113"/>
    <cellStyle name="_L0900_BS-1108-Persediaan MM&amp;Hasil _BS DESEMBER 2003 restatement" xfId="1114"/>
    <cellStyle name="_L0900_BS-1108-Persediaan MM&amp;Hasil _KK Alila 11 Juli 2008" xfId="1115"/>
    <cellStyle name="_L0900_BS-1109-Persediaan Material" xfId="1116"/>
    <cellStyle name="_L0900_BS-1109-Persediaan Material_BS DESEMBER 2003 180608" xfId="1117"/>
    <cellStyle name="_L0900_BS-1109-Persediaan Material_BS DESEMBER 2003 restatement" xfId="1118"/>
    <cellStyle name="_L0900_BS-1109-Persediaan Material_KK Alila 11 Juli 2008" xfId="1119"/>
    <cellStyle name="_L0900_BS-1111-Pajak" xfId="1120"/>
    <cellStyle name="_L0900_BS-1111-Pajak_BS DESEMBER 2003 180608" xfId="1121"/>
    <cellStyle name="_L0900_BS-1111-Pajak_BS DESEMBER 2003 restatement" xfId="1122"/>
    <cellStyle name="_L0900_BS-1111-Pajak_KK Alila 11 Juli 2008" xfId="1123"/>
    <cellStyle name="_L0900_BS-2104-Hutang hub istimewa" xfId="1124"/>
    <cellStyle name="_L0900_BS-2104-Hutang hub istimewa_BS DESEMBER 2003 180608" xfId="1125"/>
    <cellStyle name="_L0900_BS-2104-Hutang hub istimewa_BS DESEMBER 2003 restatement" xfId="1126"/>
    <cellStyle name="_L0900_BS-2104-Hutang hub istimewa_KK Alila 11 Juli 2008" xfId="1127"/>
    <cellStyle name="_L0900_BS-2108-Biaya YMH dibayar" xfId="1128"/>
    <cellStyle name="_L0900_BS-2108-Biaya YMH dibayar_BS DESEMBER 2003 180608" xfId="1129"/>
    <cellStyle name="_L0900_BS-2108-Biaya YMH dibayar_BS DESEMBER 2003 restatement" xfId="1130"/>
    <cellStyle name="_L0900_BS-2108-Biaya YMH dibayar_KK Alila 11 Juli 2008" xfId="1131"/>
    <cellStyle name="_L0900_BS-5100-Rekening Koran" xfId="1132"/>
    <cellStyle name="_L0900_BS-5100-Rekening Koran_BS DESEMBER 2003 180608" xfId="1133"/>
    <cellStyle name="_L0900_BS-5100-Rekening Koran_BS DESEMBER 2003 restatement" xfId="1134"/>
    <cellStyle name="_L0900_BS-5100-Rekening Koran_KK Alila 11 Juli 2008" xfId="1135"/>
    <cellStyle name="_L0900_EXTRA September 2008" xfId="1136"/>
    <cellStyle name="_L0900A" xfId="1137"/>
    <cellStyle name="_L0900A 2" xfId="1138"/>
    <cellStyle name="_L0900A 2 2" xfId="1139"/>
    <cellStyle name="_L0900A 2 2 2" xfId="1140"/>
    <cellStyle name="_L0900A 2 3" xfId="1141"/>
    <cellStyle name="_L0900A 2 3 2" xfId="1142"/>
    <cellStyle name="_L0900A 2 4" xfId="1143"/>
    <cellStyle name="_L0900A 2 4 2" xfId="1144"/>
    <cellStyle name="_L0900A 2 4 2 2" xfId="1145"/>
    <cellStyle name="_L0900A 2 4 3" xfId="1146"/>
    <cellStyle name="_L0900A 2 5" xfId="1147"/>
    <cellStyle name="_L0900A 3" xfId="1148"/>
    <cellStyle name="_L0900A 3 2" xfId="1149"/>
    <cellStyle name="_L0900A 3 2 2" xfId="1150"/>
    <cellStyle name="_L0900A 3 3" xfId="1151"/>
    <cellStyle name="_L0900A 4" xfId="1152"/>
    <cellStyle name="_L0900A 4 2" xfId="1153"/>
    <cellStyle name="_L0900A 5" xfId="1154"/>
    <cellStyle name="_L0900A 5 2" xfId="1155"/>
    <cellStyle name="_L0900A 6" xfId="1156"/>
    <cellStyle name="_L0900B" xfId="1157"/>
    <cellStyle name="_L0900B 2" xfId="1158"/>
    <cellStyle name="_L0900B 2 2" xfId="1159"/>
    <cellStyle name="_L0900B 2 2 2" xfId="1160"/>
    <cellStyle name="_L0900B 2 3" xfId="1161"/>
    <cellStyle name="_L0900B 2 3 2" xfId="1162"/>
    <cellStyle name="_L0900B 2 4" xfId="1163"/>
    <cellStyle name="_L0900B 2 4 2" xfId="1164"/>
    <cellStyle name="_L0900B 2 4 2 2" xfId="1165"/>
    <cellStyle name="_L0900B 2 4 3" xfId="1166"/>
    <cellStyle name="_L0900B 2 5" xfId="1167"/>
    <cellStyle name="_L0900B 3" xfId="1168"/>
    <cellStyle name="_L0900B 3 2" xfId="1169"/>
    <cellStyle name="_L0900B 3 2 2" xfId="1170"/>
    <cellStyle name="_L0900B 3 3" xfId="1171"/>
    <cellStyle name="_L0900B 4" xfId="1172"/>
    <cellStyle name="_L0900B 4 2" xfId="1173"/>
    <cellStyle name="_L0900B 5" xfId="1174"/>
    <cellStyle name="_L0900B 5 2" xfId="1175"/>
    <cellStyle name="_L0900B 6" xfId="1176"/>
    <cellStyle name="_L0900B_1" xfId="1177"/>
    <cellStyle name="_L0900B_2" xfId="1178"/>
    <cellStyle name="_L0900B_2 2" xfId="1179"/>
    <cellStyle name="_L0900B_2 3" xfId="1180"/>
    <cellStyle name="_L0900B_2 4" xfId="1181"/>
    <cellStyle name="_L0900B_2 5" xfId="1182"/>
    <cellStyle name="_L0900B_2 6" xfId="1183"/>
    <cellStyle name="_L0900B_2 7" xfId="1184"/>
    <cellStyle name="_L0900B_2 8" xfId="1185"/>
    <cellStyle name="_L0900B_2_BS DESEMBER 2003 180608" xfId="1186"/>
    <cellStyle name="_L0900B_2_BS DESEMBER 2003 restatement" xfId="1187"/>
    <cellStyle name="_L0900B_2_BS DESEMBER 2003 restatement_KK Alila 11 Juli 2008" xfId="1188"/>
    <cellStyle name="_L0900B_2_BS-1104-Piutang Usaha" xfId="1189"/>
    <cellStyle name="_L0900B_2_BS-1104-Piutang Usaha_BS DESEMBER 2003 180608" xfId="1190"/>
    <cellStyle name="_L0900B_2_BS-1104-Piutang Usaha_BS DESEMBER 2003 restatement" xfId="1191"/>
    <cellStyle name="_L0900B_2_BS-1104-Piutang Usaha_KK Alila 11 Juli 2008" xfId="1192"/>
    <cellStyle name="_L0900B_2_BS-1106-Piutang hub istimewa" xfId="1193"/>
    <cellStyle name="_L0900B_2_BS-1106-Piutang hub istimewa_BS DESEMBER 2003 180608" xfId="1194"/>
    <cellStyle name="_L0900B_2_BS-1106-Piutang hub istimewa_BS DESEMBER 2003 restatement" xfId="1195"/>
    <cellStyle name="_L0900B_2_BS-1106-Piutang hub istimewa_KK Alila 11 Juli 2008" xfId="1196"/>
    <cellStyle name="_L0900B_2_BS-1108-Persediaan MM&amp;Hasil " xfId="1197"/>
    <cellStyle name="_L0900B_2_BS-1108-Persediaan MM&amp;Hasil _BS DESEMBER 2003 180608" xfId="1198"/>
    <cellStyle name="_L0900B_2_BS-1108-Persediaan MM&amp;Hasil _BS DESEMBER 2003 restatement" xfId="1199"/>
    <cellStyle name="_L0900B_2_BS-1108-Persediaan MM&amp;Hasil _KK Alila 11 Juli 2008" xfId="1200"/>
    <cellStyle name="_L0900B_2_BS-1109-Persediaan Material" xfId="1201"/>
    <cellStyle name="_L0900B_2_BS-1109-Persediaan Material_BS DESEMBER 2003 180608" xfId="1202"/>
    <cellStyle name="_L0900B_2_BS-1109-Persediaan Material_BS DESEMBER 2003 restatement" xfId="1203"/>
    <cellStyle name="_L0900B_2_BS-1109-Persediaan Material_KK Alila 11 Juli 2008" xfId="1204"/>
    <cellStyle name="_L0900B_2_BS-1111-Pajak" xfId="1205"/>
    <cellStyle name="_L0900B_2_BS-1111-Pajak_BS DESEMBER 2003 180608" xfId="1206"/>
    <cellStyle name="_L0900B_2_BS-1111-Pajak_BS DESEMBER 2003 restatement" xfId="1207"/>
    <cellStyle name="_L0900B_2_BS-1111-Pajak_KK Alila 11 Juli 2008" xfId="1208"/>
    <cellStyle name="_L0900B_2_BS-2104-Hutang hub istimewa" xfId="1209"/>
    <cellStyle name="_L0900B_2_BS-2104-Hutang hub istimewa_BS DESEMBER 2003 180608" xfId="1210"/>
    <cellStyle name="_L0900B_2_BS-2104-Hutang hub istimewa_BS DESEMBER 2003 restatement" xfId="1211"/>
    <cellStyle name="_L0900B_2_BS-2104-Hutang hub istimewa_KK Alila 11 Juli 2008" xfId="1212"/>
    <cellStyle name="_L0900B_2_BS-2108-Biaya YMH dibayar" xfId="1213"/>
    <cellStyle name="_L0900B_2_BS-2108-Biaya YMH dibayar_BS DESEMBER 2003 180608" xfId="1214"/>
    <cellStyle name="_L0900B_2_BS-2108-Biaya YMH dibayar_BS DESEMBER 2003 restatement" xfId="1215"/>
    <cellStyle name="_L0900B_2_BS-2108-Biaya YMH dibayar_KK Alila 11 Juli 2008" xfId="1216"/>
    <cellStyle name="_L0900B_2_BS-5100-Rekening Koran" xfId="1217"/>
    <cellStyle name="_L0900B_2_BS-5100-Rekening Koran_BS DESEMBER 2003 180608" xfId="1218"/>
    <cellStyle name="_L0900B_2_BS-5100-Rekening Koran_BS DESEMBER 2003 restatement" xfId="1219"/>
    <cellStyle name="_L0900B_2_BS-5100-Rekening Koran_KK Alila 11 Juli 2008" xfId="1220"/>
    <cellStyle name="_L0900B_2_EXTRA September 2008" xfId="1221"/>
    <cellStyle name="_L0900B_3" xfId="1222"/>
    <cellStyle name="_L0900B_3 2" xfId="1223"/>
    <cellStyle name="_L0900B_3 2_KK Alila 21 Juli 2008" xfId="1224"/>
    <cellStyle name="_L0900B_3 3" xfId="1225"/>
    <cellStyle name="_L0900B_3 3_KK Alila 21 Juli 2008" xfId="1226"/>
    <cellStyle name="_L0900B_3 4" xfId="1227"/>
    <cellStyle name="_L0900B_3 4_KK Alila 21 Juli 2008" xfId="1228"/>
    <cellStyle name="_L0900B_3 5" xfId="1229"/>
    <cellStyle name="_L0900B_3 5_KK Alila 21 Juli 2008" xfId="1230"/>
    <cellStyle name="_L0900B_3 6" xfId="1231"/>
    <cellStyle name="_L0900B_3 6_KK Alila 21 Juli 2008" xfId="1232"/>
    <cellStyle name="_L0900B_3 7" xfId="1233"/>
    <cellStyle name="_L0900B_3 7_KK Alila 21 Juli 2008" xfId="1234"/>
    <cellStyle name="_L0900B_3 8" xfId="1235"/>
    <cellStyle name="_L0900B_3 8_KK Alila 21 Juli 2008" xfId="1236"/>
    <cellStyle name="_L0900B_3_BS-1104-Piutang Usaha" xfId="1237"/>
    <cellStyle name="_L0900B_3_BS-1104-Piutang Usaha_BS DESEMBER 2003 180608" xfId="1238"/>
    <cellStyle name="_L0900B_3_BS-1104-Piutang Usaha_BS DESEMBER 2003 restatement" xfId="1239"/>
    <cellStyle name="_L0900B_3_BS-1104-Piutang Usaha_KK Alila 11 Juli 2008" xfId="1240"/>
    <cellStyle name="_L0900B_3_BS-1106-Piutang hub istimewa" xfId="1241"/>
    <cellStyle name="_L0900B_3_BS-1106-Piutang hub istimewa_BS DESEMBER 2003 180608" xfId="1242"/>
    <cellStyle name="_L0900B_3_BS-1106-Piutang hub istimewa_BS DESEMBER 2003 restatement" xfId="1243"/>
    <cellStyle name="_L0900B_3_BS-1106-Piutang hub istimewa_KK Alila 11 Juli 2008" xfId="1244"/>
    <cellStyle name="_L0900B_3_BS-1108-Persediaan MM&amp;Hasil " xfId="1245"/>
    <cellStyle name="_L0900B_3_BS-1108-Persediaan MM&amp;Hasil _BS DESEMBER 2003 180608" xfId="1246"/>
    <cellStyle name="_L0900B_3_BS-1108-Persediaan MM&amp;Hasil _BS DESEMBER 2003 restatement" xfId="1247"/>
    <cellStyle name="_L0900B_3_BS-1108-Persediaan MM&amp;Hasil _KK Alila 11 Juli 2008" xfId="1248"/>
    <cellStyle name="_L0900B_3_BS-1109-Persediaan Material" xfId="1249"/>
    <cellStyle name="_L0900B_3_BS-1109-Persediaan Material_BS DESEMBER 2003 180608" xfId="1250"/>
    <cellStyle name="_L0900B_3_BS-1109-Persediaan Material_BS DESEMBER 2003 restatement" xfId="1251"/>
    <cellStyle name="_L0900B_3_BS-1109-Persediaan Material_KK Alila 11 Juli 2008" xfId="1252"/>
    <cellStyle name="_L0900B_3_BS-1111-Pajak" xfId="1253"/>
    <cellStyle name="_L0900B_3_BS-1111-Pajak_BS DESEMBER 2003 180608" xfId="1254"/>
    <cellStyle name="_L0900B_3_BS-1111-Pajak_BS DESEMBER 2003 restatement" xfId="1255"/>
    <cellStyle name="_L0900B_3_BS-1111-Pajak_KK Alila 11 Juli 2008" xfId="1256"/>
    <cellStyle name="_L0900B_3_BS-2104-Hutang hub istimewa" xfId="1257"/>
    <cellStyle name="_L0900B_3_BS-2104-Hutang hub istimewa_BS DESEMBER 2003 180608" xfId="1258"/>
    <cellStyle name="_L0900B_3_BS-2104-Hutang hub istimewa_BS DESEMBER 2003 restatement" xfId="1259"/>
    <cellStyle name="_L0900B_3_BS-2104-Hutang hub istimewa_KK Alila 11 Juli 2008" xfId="1260"/>
    <cellStyle name="_L0900B_3_BS-2108-Biaya YMH dibayar" xfId="1261"/>
    <cellStyle name="_L0900B_3_BS-2108-Biaya YMH dibayar_BS DESEMBER 2003 180608" xfId="1262"/>
    <cellStyle name="_L0900B_3_BS-2108-Biaya YMH dibayar_BS DESEMBER 2003 restatement" xfId="1263"/>
    <cellStyle name="_L0900B_3_BS-2108-Biaya YMH dibayar_KK Alila 11 Juli 2008" xfId="1264"/>
    <cellStyle name="_L0900B_3_BS-5100-Rekening Koran" xfId="1265"/>
    <cellStyle name="_L0900B_3_BS-5100-Rekening Koran_BS DESEMBER 2003 180608" xfId="1266"/>
    <cellStyle name="_L0900B_3_BS-5100-Rekening Koran_BS DESEMBER 2003 restatement" xfId="1267"/>
    <cellStyle name="_L0900B_3_BS-5100-Rekening Koran_KK Alila 11 Juli 2008" xfId="1268"/>
    <cellStyle name="_L0900B_4" xfId="1269"/>
    <cellStyle name="_L0900B_4 2" xfId="1270"/>
    <cellStyle name="_L0900B_4 3" xfId="1271"/>
    <cellStyle name="_L0900B_4 4" xfId="1272"/>
    <cellStyle name="_L0900B_4 5" xfId="1273"/>
    <cellStyle name="_L0900B_4 6" xfId="1274"/>
    <cellStyle name="_L0900B_4 7" xfId="1275"/>
    <cellStyle name="_L0900B_4 8" xfId="1276"/>
    <cellStyle name="_L0900B_4_BS DESEMBER 2003 180608" xfId="1277"/>
    <cellStyle name="_L0900B_4_BS DESEMBER 2003 restatement" xfId="1278"/>
    <cellStyle name="_L0900B_4_BS DESEMBER 2003 restatement_KK Alila 11 Juli 2008" xfId="1279"/>
    <cellStyle name="_L0900B_4_BS-1104-Piutang Usaha" xfId="1280"/>
    <cellStyle name="_L0900B_4_BS-1104-Piutang Usaha_BS DESEMBER 2003 180608" xfId="1281"/>
    <cellStyle name="_L0900B_4_BS-1104-Piutang Usaha_BS DESEMBER 2003 restatement" xfId="1282"/>
    <cellStyle name="_L0900B_4_BS-1104-Piutang Usaha_KK Alila 11 Juli 2008" xfId="1283"/>
    <cellStyle name="_L0900B_4_BS-1106-Piutang hub istimewa" xfId="1284"/>
    <cellStyle name="_L0900B_4_BS-1106-Piutang hub istimewa_BS DESEMBER 2003 180608" xfId="1285"/>
    <cellStyle name="_L0900B_4_BS-1106-Piutang hub istimewa_BS DESEMBER 2003 restatement" xfId="1286"/>
    <cellStyle name="_L0900B_4_BS-1106-Piutang hub istimewa_KK Alila 11 Juli 2008" xfId="1287"/>
    <cellStyle name="_L0900B_4_BS-1108-Persediaan MM&amp;Hasil " xfId="1288"/>
    <cellStyle name="_L0900B_4_BS-1108-Persediaan MM&amp;Hasil _BS DESEMBER 2003 180608" xfId="1289"/>
    <cellStyle name="_L0900B_4_BS-1108-Persediaan MM&amp;Hasil _BS DESEMBER 2003 restatement" xfId="1290"/>
    <cellStyle name="_L0900B_4_BS-1108-Persediaan MM&amp;Hasil _KK Alila 11 Juli 2008" xfId="1291"/>
    <cellStyle name="_L0900B_4_BS-1109-Persediaan Material" xfId="1292"/>
    <cellStyle name="_L0900B_4_BS-1109-Persediaan Material_BS DESEMBER 2003 180608" xfId="1293"/>
    <cellStyle name="_L0900B_4_BS-1109-Persediaan Material_BS DESEMBER 2003 restatement" xfId="1294"/>
    <cellStyle name="_L0900B_4_BS-1109-Persediaan Material_KK Alila 11 Juli 2008" xfId="1295"/>
    <cellStyle name="_L0900B_4_BS-1111-Pajak" xfId="1296"/>
    <cellStyle name="_L0900B_4_BS-1111-Pajak_BS DESEMBER 2003 180608" xfId="1297"/>
    <cellStyle name="_L0900B_4_BS-1111-Pajak_BS DESEMBER 2003 restatement" xfId="1298"/>
    <cellStyle name="_L0900B_4_BS-1111-Pajak_KK Alila 11 Juli 2008" xfId="1299"/>
    <cellStyle name="_L0900B_4_BS-2104-Hutang hub istimewa" xfId="1300"/>
    <cellStyle name="_L0900B_4_BS-2104-Hutang hub istimewa_BS DESEMBER 2003 180608" xfId="1301"/>
    <cellStyle name="_L0900B_4_BS-2104-Hutang hub istimewa_BS DESEMBER 2003 restatement" xfId="1302"/>
    <cellStyle name="_L0900B_4_BS-2104-Hutang hub istimewa_KK Alila 11 Juli 2008" xfId="1303"/>
    <cellStyle name="_L0900B_4_BS-2108-Biaya YMH dibayar" xfId="1304"/>
    <cellStyle name="_L0900B_4_BS-2108-Biaya YMH dibayar_BS DESEMBER 2003 180608" xfId="1305"/>
    <cellStyle name="_L0900B_4_BS-2108-Biaya YMH dibayar_BS DESEMBER 2003 restatement" xfId="1306"/>
    <cellStyle name="_L0900B_4_BS-2108-Biaya YMH dibayar_KK Alila 11 Juli 2008" xfId="1307"/>
    <cellStyle name="_L0900B_4_BS-5100-Rekening Koran" xfId="1308"/>
    <cellStyle name="_L0900B_4_BS-5100-Rekening Koran_BS DESEMBER 2003 180608" xfId="1309"/>
    <cellStyle name="_L0900B_4_BS-5100-Rekening Koran_BS DESEMBER 2003 restatement" xfId="1310"/>
    <cellStyle name="_L0900B_4_BS-5100-Rekening Koran_KK Alila 11 Juli 2008" xfId="1311"/>
    <cellStyle name="_L0900B_4_EXTRA September 2008" xfId="1312"/>
    <cellStyle name="_L0900B_5" xfId="1313"/>
    <cellStyle name="_L0900B_5 2" xfId="1314"/>
    <cellStyle name="_L0900B_5 3" xfId="1315"/>
    <cellStyle name="_L0900B_5 4" xfId="1316"/>
    <cellStyle name="_L0900B_5 5" xfId="1317"/>
    <cellStyle name="_L0900B_5 6" xfId="1318"/>
    <cellStyle name="_L0900B_5 7" xfId="1319"/>
    <cellStyle name="_L0900B_5 8" xfId="1320"/>
    <cellStyle name="_L0900B_5_BS DESEMBER 2003 180608" xfId="1321"/>
    <cellStyle name="_L0900B_5_BS DESEMBER 2003 restatement" xfId="1322"/>
    <cellStyle name="_L0900B_5_BS DESEMBER 2003 restatement_KK Alila 11 Juli 2008" xfId="1323"/>
    <cellStyle name="_L0900B_5_BS-1104-Piutang Usaha" xfId="1324"/>
    <cellStyle name="_L0900B_5_BS-1104-Piutang Usaha_BS DESEMBER 2003 180608" xfId="1325"/>
    <cellStyle name="_L0900B_5_BS-1104-Piutang Usaha_BS DESEMBER 2003 restatement" xfId="1326"/>
    <cellStyle name="_L0900B_5_BS-1104-Piutang Usaha_KK Alila 11 Juli 2008" xfId="1327"/>
    <cellStyle name="_L0900B_5_BS-1106-Piutang hub istimewa" xfId="1328"/>
    <cellStyle name="_L0900B_5_BS-1106-Piutang hub istimewa_BS DESEMBER 2003 180608" xfId="1329"/>
    <cellStyle name="_L0900B_5_BS-1106-Piutang hub istimewa_BS DESEMBER 2003 restatement" xfId="1330"/>
    <cellStyle name="_L0900B_5_BS-1106-Piutang hub istimewa_KK Alila 11 Juli 2008" xfId="1331"/>
    <cellStyle name="_L0900B_5_BS-1108-Persediaan MM&amp;Hasil " xfId="1332"/>
    <cellStyle name="_L0900B_5_BS-1108-Persediaan MM&amp;Hasil _BS DESEMBER 2003 180608" xfId="1333"/>
    <cellStyle name="_L0900B_5_BS-1108-Persediaan MM&amp;Hasil _BS DESEMBER 2003 restatement" xfId="1334"/>
    <cellStyle name="_L0900B_5_BS-1108-Persediaan MM&amp;Hasil _KK Alila 11 Juli 2008" xfId="1335"/>
    <cellStyle name="_L0900B_5_BS-1109-Persediaan Material" xfId="1336"/>
    <cellStyle name="_L0900B_5_BS-1109-Persediaan Material_BS DESEMBER 2003 180608" xfId="1337"/>
    <cellStyle name="_L0900B_5_BS-1109-Persediaan Material_BS DESEMBER 2003 restatement" xfId="1338"/>
    <cellStyle name="_L0900B_5_BS-1109-Persediaan Material_KK Alila 11 Juli 2008" xfId="1339"/>
    <cellStyle name="_L0900B_5_BS-1111-Pajak" xfId="1340"/>
    <cellStyle name="_L0900B_5_BS-1111-Pajak_BS DESEMBER 2003 180608" xfId="1341"/>
    <cellStyle name="_L0900B_5_BS-1111-Pajak_BS DESEMBER 2003 restatement" xfId="1342"/>
    <cellStyle name="_L0900B_5_BS-1111-Pajak_KK Alila 11 Juli 2008" xfId="1343"/>
    <cellStyle name="_L0900B_5_BS-2104-Hutang hub istimewa" xfId="1344"/>
    <cellStyle name="_L0900B_5_BS-2104-Hutang hub istimewa_BS DESEMBER 2003 180608" xfId="1345"/>
    <cellStyle name="_L0900B_5_BS-2104-Hutang hub istimewa_BS DESEMBER 2003 restatement" xfId="1346"/>
    <cellStyle name="_L0900B_5_BS-2104-Hutang hub istimewa_KK Alila 11 Juli 2008" xfId="1347"/>
    <cellStyle name="_L0900B_5_BS-2108-Biaya YMH dibayar" xfId="1348"/>
    <cellStyle name="_L0900B_5_BS-2108-Biaya YMH dibayar_BS DESEMBER 2003 180608" xfId="1349"/>
    <cellStyle name="_L0900B_5_BS-2108-Biaya YMH dibayar_BS DESEMBER 2003 restatement" xfId="1350"/>
    <cellStyle name="_L0900B_5_BS-2108-Biaya YMH dibayar_KK Alila 11 Juli 2008" xfId="1351"/>
    <cellStyle name="_L0900B_5_BS-5100-Rekening Koran" xfId="1352"/>
    <cellStyle name="_L0900B_5_BS-5100-Rekening Koran_BS DESEMBER 2003 180608" xfId="1353"/>
    <cellStyle name="_L0900B_5_BS-5100-Rekening Koran_BS DESEMBER 2003 restatement" xfId="1354"/>
    <cellStyle name="_L0900B_5_BS-5100-Rekening Koran_KK Alila 11 Juli 2008" xfId="1355"/>
    <cellStyle name="_L0900B_5_EXTRA September 2008" xfId="1356"/>
    <cellStyle name="_L1000B" xfId="1357"/>
    <cellStyle name="_L1000B 2" xfId="1358"/>
    <cellStyle name="_L1000B 3" xfId="1359"/>
    <cellStyle name="_L1000B 4" xfId="1360"/>
    <cellStyle name="_L1000B 5" xfId="1361"/>
    <cellStyle name="_L1000B 6" xfId="1362"/>
    <cellStyle name="_L1000B 7" xfId="1363"/>
    <cellStyle name="_L1000B 8" xfId="1364"/>
    <cellStyle name="_L1000B_1" xfId="1365"/>
    <cellStyle name="_L1000B_1 2" xfId="1366"/>
    <cellStyle name="_L1000B_1 3" xfId="1367"/>
    <cellStyle name="_L1000B_1 4" xfId="1368"/>
    <cellStyle name="_L1000B_1 5" xfId="1369"/>
    <cellStyle name="_L1000B_1 6" xfId="1370"/>
    <cellStyle name="_L1000B_1 7" xfId="1371"/>
    <cellStyle name="_L1000B_1 8" xfId="1372"/>
    <cellStyle name="_L1000B_1_BS DESEMBER 2003 180608" xfId="1373"/>
    <cellStyle name="_L1000B_1_BS DESEMBER 2003 restatement" xfId="1374"/>
    <cellStyle name="_L1000B_1_BS DESEMBER 2003 restatement_KK Alila 11 Juli 2008" xfId="1375"/>
    <cellStyle name="_L1000B_1_BS-1104-Piutang Usaha" xfId="1376"/>
    <cellStyle name="_L1000B_1_BS-1104-Piutang Usaha_BS DESEMBER 2003 180608" xfId="1377"/>
    <cellStyle name="_L1000B_1_BS-1104-Piutang Usaha_BS DESEMBER 2003 restatement" xfId="1378"/>
    <cellStyle name="_L1000B_1_BS-1104-Piutang Usaha_KK Alila 11 Juli 2008" xfId="1379"/>
    <cellStyle name="_L1000B_1_BS-1106-Piutang hub istimewa" xfId="1380"/>
    <cellStyle name="_L1000B_1_BS-1106-Piutang hub istimewa_BS DESEMBER 2003 180608" xfId="1381"/>
    <cellStyle name="_L1000B_1_BS-1106-Piutang hub istimewa_BS DESEMBER 2003 restatement" xfId="1382"/>
    <cellStyle name="_L1000B_1_BS-1106-Piutang hub istimewa_KK Alila 11 Juli 2008" xfId="1383"/>
    <cellStyle name="_L1000B_1_BS-1108-Persediaan MM&amp;Hasil " xfId="1384"/>
    <cellStyle name="_L1000B_1_BS-1108-Persediaan MM&amp;Hasil _BS DESEMBER 2003 180608" xfId="1385"/>
    <cellStyle name="_L1000B_1_BS-1108-Persediaan MM&amp;Hasil _BS DESEMBER 2003 restatement" xfId="1386"/>
    <cellStyle name="_L1000B_1_BS-1108-Persediaan MM&amp;Hasil _KK Alila 11 Juli 2008" xfId="1387"/>
    <cellStyle name="_L1000B_1_BS-1109-Persediaan Material" xfId="1388"/>
    <cellStyle name="_L1000B_1_BS-1109-Persediaan Material_BS DESEMBER 2003 180608" xfId="1389"/>
    <cellStyle name="_L1000B_1_BS-1109-Persediaan Material_BS DESEMBER 2003 restatement" xfId="1390"/>
    <cellStyle name="_L1000B_1_BS-1109-Persediaan Material_KK Alila 11 Juli 2008" xfId="1391"/>
    <cellStyle name="_L1000B_1_BS-1111-Pajak" xfId="1392"/>
    <cellStyle name="_L1000B_1_BS-1111-Pajak_BS DESEMBER 2003 180608" xfId="1393"/>
    <cellStyle name="_L1000B_1_BS-1111-Pajak_BS DESEMBER 2003 restatement" xfId="1394"/>
    <cellStyle name="_L1000B_1_BS-1111-Pajak_KK Alila 11 Juli 2008" xfId="1395"/>
    <cellStyle name="_L1000B_1_BS-2104-Hutang hub istimewa" xfId="1396"/>
    <cellStyle name="_L1000B_1_BS-2104-Hutang hub istimewa_BS DESEMBER 2003 180608" xfId="1397"/>
    <cellStyle name="_L1000B_1_BS-2104-Hutang hub istimewa_BS DESEMBER 2003 restatement" xfId="1398"/>
    <cellStyle name="_L1000B_1_BS-2104-Hutang hub istimewa_KK Alila 11 Juli 2008" xfId="1399"/>
    <cellStyle name="_L1000B_1_BS-2108-Biaya YMH dibayar" xfId="1400"/>
    <cellStyle name="_L1000B_1_BS-2108-Biaya YMH dibayar_BS DESEMBER 2003 180608" xfId="1401"/>
    <cellStyle name="_L1000B_1_BS-2108-Biaya YMH dibayar_BS DESEMBER 2003 restatement" xfId="1402"/>
    <cellStyle name="_L1000B_1_BS-2108-Biaya YMH dibayar_KK Alila 11 Juli 2008" xfId="1403"/>
    <cellStyle name="_L1000B_1_BS-5100-Rekening Koran" xfId="1404"/>
    <cellStyle name="_L1000B_1_BS-5100-Rekening Koran_BS DESEMBER 2003 180608" xfId="1405"/>
    <cellStyle name="_L1000B_1_BS-5100-Rekening Koran_BS DESEMBER 2003 restatement" xfId="1406"/>
    <cellStyle name="_L1000B_1_BS-5100-Rekening Koran_KK Alila 11 Juli 2008" xfId="1407"/>
    <cellStyle name="_L1000B_1_EXTRA September 2008" xfId="1408"/>
    <cellStyle name="_L1000B_2" xfId="1409"/>
    <cellStyle name="_L1000B_3" xfId="1410"/>
    <cellStyle name="_L1000B_3 2" xfId="1411"/>
    <cellStyle name="_L1000B_3 3" xfId="1412"/>
    <cellStyle name="_L1000B_3 4" xfId="1413"/>
    <cellStyle name="_L1000B_3 5" xfId="1414"/>
    <cellStyle name="_L1000B_3 6" xfId="1415"/>
    <cellStyle name="_L1000B_3 7" xfId="1416"/>
    <cellStyle name="_L1000B_3 8" xfId="1417"/>
    <cellStyle name="_L1000B_3_BS DESEMBER 2003 180608" xfId="1418"/>
    <cellStyle name="_L1000B_3_BS DESEMBER 2003 restatement" xfId="1419"/>
    <cellStyle name="_L1000B_3_BS DESEMBER 2003 restatement_KK Alila 11 Juli 2008" xfId="1420"/>
    <cellStyle name="_L1000B_3_BS-1104-Piutang Usaha" xfId="1421"/>
    <cellStyle name="_L1000B_3_BS-1104-Piutang Usaha_BS DESEMBER 2003 180608" xfId="1422"/>
    <cellStyle name="_L1000B_3_BS-1104-Piutang Usaha_BS DESEMBER 2003 restatement" xfId="1423"/>
    <cellStyle name="_L1000B_3_BS-1104-Piutang Usaha_KK Alila 11 Juli 2008" xfId="1424"/>
    <cellStyle name="_L1000B_3_BS-1106-Piutang hub istimewa" xfId="1425"/>
    <cellStyle name="_L1000B_3_BS-1106-Piutang hub istimewa_BS DESEMBER 2003 180608" xfId="1426"/>
    <cellStyle name="_L1000B_3_BS-1106-Piutang hub istimewa_BS DESEMBER 2003 restatement" xfId="1427"/>
    <cellStyle name="_L1000B_3_BS-1106-Piutang hub istimewa_KK Alila 11 Juli 2008" xfId="1428"/>
    <cellStyle name="_L1000B_3_BS-1108-Persediaan MM&amp;Hasil " xfId="1429"/>
    <cellStyle name="_L1000B_3_BS-1108-Persediaan MM&amp;Hasil _BS DESEMBER 2003 180608" xfId="1430"/>
    <cellStyle name="_L1000B_3_BS-1108-Persediaan MM&amp;Hasil _BS DESEMBER 2003 restatement" xfId="1431"/>
    <cellStyle name="_L1000B_3_BS-1108-Persediaan MM&amp;Hasil _KK Alila 11 Juli 2008" xfId="1432"/>
    <cellStyle name="_L1000B_3_BS-1109-Persediaan Material" xfId="1433"/>
    <cellStyle name="_L1000B_3_BS-1109-Persediaan Material_BS DESEMBER 2003 180608" xfId="1434"/>
    <cellStyle name="_L1000B_3_BS-1109-Persediaan Material_BS DESEMBER 2003 restatement" xfId="1435"/>
    <cellStyle name="_L1000B_3_BS-1109-Persediaan Material_KK Alila 11 Juli 2008" xfId="1436"/>
    <cellStyle name="_L1000B_3_BS-1111-Pajak" xfId="1437"/>
    <cellStyle name="_L1000B_3_BS-1111-Pajak_BS DESEMBER 2003 180608" xfId="1438"/>
    <cellStyle name="_L1000B_3_BS-1111-Pajak_BS DESEMBER 2003 restatement" xfId="1439"/>
    <cellStyle name="_L1000B_3_BS-1111-Pajak_KK Alila 11 Juli 2008" xfId="1440"/>
    <cellStyle name="_L1000B_3_BS-2104-Hutang hub istimewa" xfId="1441"/>
    <cellStyle name="_L1000B_3_BS-2104-Hutang hub istimewa_BS DESEMBER 2003 180608" xfId="1442"/>
    <cellStyle name="_L1000B_3_BS-2104-Hutang hub istimewa_BS DESEMBER 2003 restatement" xfId="1443"/>
    <cellStyle name="_L1000B_3_BS-2104-Hutang hub istimewa_KK Alila 11 Juli 2008" xfId="1444"/>
    <cellStyle name="_L1000B_3_BS-2108-Biaya YMH dibayar" xfId="1445"/>
    <cellStyle name="_L1000B_3_BS-2108-Biaya YMH dibayar_BS DESEMBER 2003 180608" xfId="1446"/>
    <cellStyle name="_L1000B_3_BS-2108-Biaya YMH dibayar_BS DESEMBER 2003 restatement" xfId="1447"/>
    <cellStyle name="_L1000B_3_BS-2108-Biaya YMH dibayar_KK Alila 11 Juli 2008" xfId="1448"/>
    <cellStyle name="_L1000B_3_BS-5100-Rekening Koran" xfId="1449"/>
    <cellStyle name="_L1000B_3_BS-5100-Rekening Koran_BS DESEMBER 2003 180608" xfId="1450"/>
    <cellStyle name="_L1000B_3_BS-5100-Rekening Koran_BS DESEMBER 2003 restatement" xfId="1451"/>
    <cellStyle name="_L1000B_3_BS-5100-Rekening Koran_KK Alila 11 Juli 2008" xfId="1452"/>
    <cellStyle name="_L1000B_3_EXTRA September 2008" xfId="1453"/>
    <cellStyle name="_L1000B_4" xfId="1454"/>
    <cellStyle name="_L1000B_4 2" xfId="1455"/>
    <cellStyle name="_L1000B_4 2 2" xfId="1456"/>
    <cellStyle name="_L1000B_4 2 2 2" xfId="1457"/>
    <cellStyle name="_L1000B_4 2 3" xfId="1458"/>
    <cellStyle name="_L1000B_4 2 3 2" xfId="1459"/>
    <cellStyle name="_L1000B_4 2 4" xfId="1460"/>
    <cellStyle name="_L1000B_4 2 4 2" xfId="1461"/>
    <cellStyle name="_L1000B_4 2 4 2 2" xfId="1462"/>
    <cellStyle name="_L1000B_4 2 4 3" xfId="1463"/>
    <cellStyle name="_L1000B_4 2 5" xfId="1464"/>
    <cellStyle name="_L1000B_4 3" xfId="1465"/>
    <cellStyle name="_L1000B_4 3 2" xfId="1466"/>
    <cellStyle name="_L1000B_4 3 2 2" xfId="1467"/>
    <cellStyle name="_L1000B_4 3 3" xfId="1468"/>
    <cellStyle name="_L1000B_4 4" xfId="1469"/>
    <cellStyle name="_L1000B_4 4 2" xfId="1470"/>
    <cellStyle name="_L1000B_4 5" xfId="1471"/>
    <cellStyle name="_L1000B_4 5 2" xfId="1472"/>
    <cellStyle name="_L1000B_4 6" xfId="1473"/>
    <cellStyle name="_L1000B_BS DESEMBER 2003 180608" xfId="1474"/>
    <cellStyle name="_L1000B_BS DESEMBER 2003 restatement" xfId="1475"/>
    <cellStyle name="_L1000B_BS DESEMBER 2003 restatement_KK Alila 11 Juli 2008" xfId="1476"/>
    <cellStyle name="_L1000B_BS-1104-Piutang Usaha" xfId="1477"/>
    <cellStyle name="_L1000B_BS-1104-Piutang Usaha_BS DESEMBER 2003 180608" xfId="1478"/>
    <cellStyle name="_L1000B_BS-1104-Piutang Usaha_BS DESEMBER 2003 restatement" xfId="1479"/>
    <cellStyle name="_L1000B_BS-1104-Piutang Usaha_KK Alila 11 Juli 2008" xfId="1480"/>
    <cellStyle name="_L1000B_BS-1106-Piutang hub istimewa" xfId="1481"/>
    <cellStyle name="_L1000B_BS-1106-Piutang hub istimewa_BS DESEMBER 2003 180608" xfId="1482"/>
    <cellStyle name="_L1000B_BS-1106-Piutang hub istimewa_BS DESEMBER 2003 restatement" xfId="1483"/>
    <cellStyle name="_L1000B_BS-1106-Piutang hub istimewa_KK Alila 11 Juli 2008" xfId="1484"/>
    <cellStyle name="_L1000B_BS-1108-Persediaan MM&amp;Hasil " xfId="1485"/>
    <cellStyle name="_L1000B_BS-1108-Persediaan MM&amp;Hasil _BS DESEMBER 2003 180608" xfId="1486"/>
    <cellStyle name="_L1000B_BS-1108-Persediaan MM&amp;Hasil _BS DESEMBER 2003 restatement" xfId="1487"/>
    <cellStyle name="_L1000B_BS-1108-Persediaan MM&amp;Hasil _KK Alila 11 Juli 2008" xfId="1488"/>
    <cellStyle name="_L1000B_BS-1109-Persediaan Material" xfId="1489"/>
    <cellStyle name="_L1000B_BS-1109-Persediaan Material_BS DESEMBER 2003 180608" xfId="1490"/>
    <cellStyle name="_L1000B_BS-1109-Persediaan Material_BS DESEMBER 2003 restatement" xfId="1491"/>
    <cellStyle name="_L1000B_BS-1109-Persediaan Material_KK Alila 11 Juli 2008" xfId="1492"/>
    <cellStyle name="_L1000B_BS-1111-Pajak" xfId="1493"/>
    <cellStyle name="_L1000B_BS-1111-Pajak_BS DESEMBER 2003 180608" xfId="1494"/>
    <cellStyle name="_L1000B_BS-1111-Pajak_BS DESEMBER 2003 restatement" xfId="1495"/>
    <cellStyle name="_L1000B_BS-1111-Pajak_KK Alila 11 Juli 2008" xfId="1496"/>
    <cellStyle name="_L1000B_BS-2104-Hutang hub istimewa" xfId="1497"/>
    <cellStyle name="_L1000B_BS-2104-Hutang hub istimewa_BS DESEMBER 2003 180608" xfId="1498"/>
    <cellStyle name="_L1000B_BS-2104-Hutang hub istimewa_BS DESEMBER 2003 restatement" xfId="1499"/>
    <cellStyle name="_L1000B_BS-2104-Hutang hub istimewa_KK Alila 11 Juli 2008" xfId="1500"/>
    <cellStyle name="_L1000B_BS-2108-Biaya YMH dibayar" xfId="1501"/>
    <cellStyle name="_L1000B_BS-2108-Biaya YMH dibayar_BS DESEMBER 2003 180608" xfId="1502"/>
    <cellStyle name="_L1000B_BS-2108-Biaya YMH dibayar_BS DESEMBER 2003 restatement" xfId="1503"/>
    <cellStyle name="_L1000B_BS-2108-Biaya YMH dibayar_KK Alila 11 Juli 2008" xfId="1504"/>
    <cellStyle name="_L1000B_BS-5100-Rekening Koran" xfId="1505"/>
    <cellStyle name="_L1000B_BS-5100-Rekening Koran_BS DESEMBER 2003 180608" xfId="1506"/>
    <cellStyle name="_L1000B_BS-5100-Rekening Koran_BS DESEMBER 2003 restatement" xfId="1507"/>
    <cellStyle name="_L1000B_BS-5100-Rekening Koran_KK Alila 11 Juli 2008" xfId="1508"/>
    <cellStyle name="_L1000B_EXTRA September 2008" xfId="1509"/>
    <cellStyle name="_Neraca Opsen" xfId="1510"/>
    <cellStyle name="…" xfId="1511"/>
    <cellStyle name="… 2" xfId="1512"/>
    <cellStyle name="… 3" xfId="1513"/>
    <cellStyle name="… 4" xfId="1514"/>
    <cellStyle name="… 5" xfId="1515"/>
    <cellStyle name="… 6" xfId="1516"/>
    <cellStyle name="… 7" xfId="1517"/>
    <cellStyle name="… 8" xfId="1518"/>
    <cellStyle name="…_BS DESEMBER 2003 180608" xfId="1519"/>
    <cellStyle name="…_BS DESEMBER 2003 restatement" xfId="1520"/>
    <cellStyle name="…_BS DESEMBER 2003 restatement_KK Alila 11 Juli 2008" xfId="1521"/>
    <cellStyle name="…_BS-1104-Piutang Usaha" xfId="1522"/>
    <cellStyle name="…_BS-1104-Piutang Usaha_BS DESEMBER 2003 180608" xfId="1523"/>
    <cellStyle name="…_BS-1104-Piutang Usaha_BS DESEMBER 2003 restatement" xfId="1524"/>
    <cellStyle name="…_BS-1104-Piutang Usaha_KK Alila 11 Juli 2008" xfId="1525"/>
    <cellStyle name="…_BS-1106-Piutang hub istimewa" xfId="1526"/>
    <cellStyle name="…_BS-1106-Piutang hub istimewa_BS DESEMBER 2003 180608" xfId="1527"/>
    <cellStyle name="…_BS-1106-Piutang hub istimewa_BS DESEMBER 2003 restatement" xfId="1528"/>
    <cellStyle name="…_BS-1106-Piutang hub istimewa_KK Alila 11 Juli 2008" xfId="1529"/>
    <cellStyle name="…_BS-1108-Persediaan MM&amp;Hasil " xfId="1530"/>
    <cellStyle name="…_BS-1108-Persediaan MM&amp;Hasil _BS DESEMBER 2003 180608" xfId="1531"/>
    <cellStyle name="…_BS-1108-Persediaan MM&amp;Hasil _BS DESEMBER 2003 restatement" xfId="1532"/>
    <cellStyle name="…_BS-1108-Persediaan MM&amp;Hasil _KK Alila 11 Juli 2008" xfId="1533"/>
    <cellStyle name="…_BS-1109-Persediaan Material" xfId="1534"/>
    <cellStyle name="…_BS-1109-Persediaan Material_BS DESEMBER 2003 180608" xfId="1535"/>
    <cellStyle name="…_BS-1109-Persediaan Material_BS DESEMBER 2003 restatement" xfId="1536"/>
    <cellStyle name="…_BS-1109-Persediaan Material_KK Alila 11 Juli 2008" xfId="1537"/>
    <cellStyle name="…_BS-1111-Pajak" xfId="1538"/>
    <cellStyle name="…_BS-1111-Pajak_BS DESEMBER 2003 180608" xfId="1539"/>
    <cellStyle name="…_BS-1111-Pajak_BS DESEMBER 2003 restatement" xfId="1540"/>
    <cellStyle name="…_BS-1111-Pajak_KK Alila 11 Juli 2008" xfId="1541"/>
    <cellStyle name="…_BS-2104-Hutang hub istimewa" xfId="1542"/>
    <cellStyle name="…_BS-2104-Hutang hub istimewa_BS DESEMBER 2003 180608" xfId="1543"/>
    <cellStyle name="…_BS-2104-Hutang hub istimewa_BS DESEMBER 2003 restatement" xfId="1544"/>
    <cellStyle name="…_BS-2104-Hutang hub istimewa_KK Alila 11 Juli 2008" xfId="1545"/>
    <cellStyle name="…_BS-2108-Biaya YMH dibayar" xfId="1546"/>
    <cellStyle name="…_BS-2108-Biaya YMH dibayar_BS DESEMBER 2003 180608" xfId="1547"/>
    <cellStyle name="…_BS-2108-Biaya YMH dibayar_BS DESEMBER 2003 restatement" xfId="1548"/>
    <cellStyle name="…_BS-2108-Biaya YMH dibayar_KK Alila 11 Juli 2008" xfId="1549"/>
    <cellStyle name="…_BS-5100-Rekening Koran" xfId="1550"/>
    <cellStyle name="…_BS-5100-Rekening Koran_BS DESEMBER 2003 180608" xfId="1551"/>
    <cellStyle name="…_BS-5100-Rekening Koran_BS DESEMBER 2003 restatement" xfId="1552"/>
    <cellStyle name="…_BS-5100-Rekening Koran_KK Alila 11 Juli 2008" xfId="1553"/>
    <cellStyle name="…_EXTRA September 2008" xfId="1554"/>
    <cellStyle name="" xfId="1555"/>
    <cellStyle name=" 2" xfId="1556"/>
    <cellStyle name=" 3" xfId="1557"/>
    <cellStyle name=" 4" xfId="1558"/>
    <cellStyle name=" 5" xfId="1559"/>
    <cellStyle name=" 6" xfId="1560"/>
    <cellStyle name=" 7" xfId="1561"/>
    <cellStyle name=" 8" xfId="1562"/>
    <cellStyle name="_BS DESEMBER 2003 180608" xfId="1563"/>
    <cellStyle name="_BS DESEMBER 2003 restatement" xfId="1564"/>
    <cellStyle name="_BS DESEMBER 2003 restatement_KK Alila 11 Juli 2008" xfId="1565"/>
    <cellStyle name="_BS-1104-Piutang Usaha" xfId="1566"/>
    <cellStyle name="_BS-1104-Piutang Usaha_BS DESEMBER 2003 180608" xfId="1567"/>
    <cellStyle name="_BS-1104-Piutang Usaha_BS DESEMBER 2003 restatement" xfId="1568"/>
    <cellStyle name="_BS-1104-Piutang Usaha_KK Alila 11 Juli 2008" xfId="1569"/>
    <cellStyle name="_BS-1106-Piutang hub istimewa" xfId="1570"/>
    <cellStyle name="_BS-1106-Piutang hub istimewa_BS DESEMBER 2003 180608" xfId="1571"/>
    <cellStyle name="_BS-1106-Piutang hub istimewa_BS DESEMBER 2003 restatement" xfId="1572"/>
    <cellStyle name="_BS-1106-Piutang hub istimewa_KK Alila 11 Juli 2008" xfId="1573"/>
    <cellStyle name="_BS-1108-Persediaan MM&amp;Hasil " xfId="1574"/>
    <cellStyle name="_BS-1108-Persediaan MM&amp;Hasil _BS DESEMBER 2003 180608" xfId="1575"/>
    <cellStyle name="_BS-1108-Persediaan MM&amp;Hasil _BS DESEMBER 2003 restatement" xfId="1576"/>
    <cellStyle name="_BS-1108-Persediaan MM&amp;Hasil _KK Alila 11 Juli 2008" xfId="1577"/>
    <cellStyle name="_BS-1109-Persediaan Material" xfId="1578"/>
    <cellStyle name="_BS-1109-Persediaan Material_BS DESEMBER 2003 180608" xfId="1579"/>
    <cellStyle name="_BS-1109-Persediaan Material_BS DESEMBER 2003 restatement" xfId="1580"/>
    <cellStyle name="_BS-1109-Persediaan Material_KK Alila 11 Juli 2008" xfId="1581"/>
    <cellStyle name="_BS-1111-Pajak" xfId="1582"/>
    <cellStyle name="_BS-1111-Pajak_BS DESEMBER 2003 180608" xfId="1583"/>
    <cellStyle name="_BS-1111-Pajak_BS DESEMBER 2003 restatement" xfId="1584"/>
    <cellStyle name="_BS-1111-Pajak_KK Alila 11 Juli 2008" xfId="1585"/>
    <cellStyle name="_BS-2104-Hutang hub istimewa" xfId="1586"/>
    <cellStyle name="_BS-2104-Hutang hub istimewa_BS DESEMBER 2003 180608" xfId="1587"/>
    <cellStyle name="_BS-2104-Hutang hub istimewa_BS DESEMBER 2003 restatement" xfId="1588"/>
    <cellStyle name="_BS-2104-Hutang hub istimewa_KK Alila 11 Juli 2008" xfId="1589"/>
    <cellStyle name="_BS-2108-Biaya YMH dibayar" xfId="1590"/>
    <cellStyle name="_BS-2108-Biaya YMH dibayar_BS DESEMBER 2003 180608" xfId="1591"/>
    <cellStyle name="_BS-2108-Biaya YMH dibayar_BS DESEMBER 2003 restatement" xfId="1592"/>
    <cellStyle name="_BS-2108-Biaya YMH dibayar_KK Alila 11 Juli 2008" xfId="1593"/>
    <cellStyle name="_BS-5100-Rekening Koran" xfId="1594"/>
    <cellStyle name="_BS-5100-Rekening Koran_BS DESEMBER 2003 180608" xfId="1595"/>
    <cellStyle name="_BS-5100-Rekening Koran_BS DESEMBER 2003 restatement" xfId="1596"/>
    <cellStyle name="_BS-5100-Rekening Koran_KK Alila 11 Juli 2008" xfId="1597"/>
    <cellStyle name="_EXTRA September 2008" xfId="1598"/>
    <cellStyle name="20% - Accent1 10" xfId="1599"/>
    <cellStyle name="20% - Accent1 10 2" xfId="1600"/>
    <cellStyle name="20% - Accent1 10 3" xfId="1601"/>
    <cellStyle name="20% - Accent1 10 3 2" xfId="1602"/>
    <cellStyle name="20% - Accent1 10 3 2 2" xfId="29339"/>
    <cellStyle name="20% - Accent1 10 3 2 2 2" xfId="32910"/>
    <cellStyle name="20% - Accent1 10 3 2 3" xfId="31126"/>
    <cellStyle name="20% - Accent1 10 3 3" xfId="29338"/>
    <cellStyle name="20% - Accent1 10 3 3 2" xfId="32909"/>
    <cellStyle name="20% - Accent1 10 3 4" xfId="31125"/>
    <cellStyle name="20% - Accent1 10 4" xfId="1603"/>
    <cellStyle name="20% - Accent1 10 4 2" xfId="29340"/>
    <cellStyle name="20% - Accent1 10 4 2 2" xfId="32911"/>
    <cellStyle name="20% - Accent1 10 4 3" xfId="31127"/>
    <cellStyle name="20% - Accent1 10 5" xfId="29337"/>
    <cellStyle name="20% - Accent1 10 5 2" xfId="32908"/>
    <cellStyle name="20% - Accent1 10 6" xfId="31124"/>
    <cellStyle name="20% - Accent1 11" xfId="1604"/>
    <cellStyle name="20% - Accent1 11 2" xfId="1605"/>
    <cellStyle name="20% - Accent1 11 3" xfId="1606"/>
    <cellStyle name="20% - Accent1 11 3 2" xfId="1607"/>
    <cellStyle name="20% - Accent1 11 3 2 2" xfId="29343"/>
    <cellStyle name="20% - Accent1 11 3 2 2 2" xfId="32914"/>
    <cellStyle name="20% - Accent1 11 3 2 3" xfId="31130"/>
    <cellStyle name="20% - Accent1 11 3 3" xfId="29342"/>
    <cellStyle name="20% - Accent1 11 3 3 2" xfId="32913"/>
    <cellStyle name="20% - Accent1 11 3 4" xfId="31129"/>
    <cellStyle name="20% - Accent1 11 4" xfId="1608"/>
    <cellStyle name="20% - Accent1 11 4 2" xfId="29344"/>
    <cellStyle name="20% - Accent1 11 4 2 2" xfId="32915"/>
    <cellStyle name="20% - Accent1 11 4 3" xfId="31131"/>
    <cellStyle name="20% - Accent1 11 5" xfId="29341"/>
    <cellStyle name="20% - Accent1 11 5 2" xfId="32912"/>
    <cellStyle name="20% - Accent1 11 6" xfId="31128"/>
    <cellStyle name="20% - Accent1 12" xfId="1609"/>
    <cellStyle name="20% - Accent1 12 2" xfId="1610"/>
    <cellStyle name="20% - Accent1 12 3" xfId="1611"/>
    <cellStyle name="20% - Accent1 12 3 2" xfId="1612"/>
    <cellStyle name="20% - Accent1 12 3 2 2" xfId="29346"/>
    <cellStyle name="20% - Accent1 12 3 2 2 2" xfId="32917"/>
    <cellStyle name="20% - Accent1 12 3 2 3" xfId="31133"/>
    <cellStyle name="20% - Accent1 12 3 3" xfId="29345"/>
    <cellStyle name="20% - Accent1 12 3 3 2" xfId="32916"/>
    <cellStyle name="20% - Accent1 12 3 4" xfId="31132"/>
    <cellStyle name="20% - Accent1 12 4" xfId="1613"/>
    <cellStyle name="20% - Accent1 12 4 2" xfId="29347"/>
    <cellStyle name="20% - Accent1 12 4 2 2" xfId="32918"/>
    <cellStyle name="20% - Accent1 12 4 3" xfId="31134"/>
    <cellStyle name="20% - Accent1 13" xfId="1614"/>
    <cellStyle name="20% - Accent1 14" xfId="1615"/>
    <cellStyle name="20% - Accent1 14 2" xfId="1616"/>
    <cellStyle name="20% - Accent1 14 2 2" xfId="29349"/>
    <cellStyle name="20% - Accent1 14 2 2 2" xfId="32920"/>
    <cellStyle name="20% - Accent1 14 2 3" xfId="31136"/>
    <cellStyle name="20% - Accent1 14 3" xfId="29348"/>
    <cellStyle name="20% - Accent1 14 3 2" xfId="32919"/>
    <cellStyle name="20% - Accent1 14 4" xfId="31135"/>
    <cellStyle name="20% - Accent1 15" xfId="1617"/>
    <cellStyle name="20% - Accent1 15 2" xfId="1618"/>
    <cellStyle name="20% - Accent1 15 2 2" xfId="1619"/>
    <cellStyle name="20% - Accent1 15 2 2 2" xfId="1620"/>
    <cellStyle name="20% - Accent1 15 2 3" xfId="1621"/>
    <cellStyle name="20% - Accent1 15 3" xfId="1622"/>
    <cellStyle name="20% - Accent1 15 3 2" xfId="1623"/>
    <cellStyle name="20% - Accent1 15 3 2 2" xfId="1624"/>
    <cellStyle name="20% - Accent1 15 3 3" xfId="1625"/>
    <cellStyle name="20% - Accent1 15 4" xfId="1626"/>
    <cellStyle name="20% - Accent1 15 4 2" xfId="1627"/>
    <cellStyle name="20% - Accent1 15 5" xfId="1628"/>
    <cellStyle name="20% - Accent1 15 5 2" xfId="1629"/>
    <cellStyle name="20% - Accent1 15 6" xfId="1630"/>
    <cellStyle name="20% - Accent1 16" xfId="1631"/>
    <cellStyle name="20% - Accent1 16 2" xfId="1632"/>
    <cellStyle name="20% - Accent1 16 2 2" xfId="1633"/>
    <cellStyle name="20% - Accent1 16 2 2 2" xfId="1634"/>
    <cellStyle name="20% - Accent1 16 2 3" xfId="1635"/>
    <cellStyle name="20% - Accent1 16 3" xfId="1636"/>
    <cellStyle name="20% - Accent1 16 3 2" xfId="1637"/>
    <cellStyle name="20% - Accent1 16 3 2 2" xfId="1638"/>
    <cellStyle name="20% - Accent1 16 3 3" xfId="1639"/>
    <cellStyle name="20% - Accent1 16 4" xfId="1640"/>
    <cellStyle name="20% - Accent1 16 4 2" xfId="1641"/>
    <cellStyle name="20% - Accent1 16 5" xfId="1642"/>
    <cellStyle name="20% - Accent1 16 5 2" xfId="1643"/>
    <cellStyle name="20% - Accent1 16 6" xfId="1644"/>
    <cellStyle name="20% - Accent1 17" xfId="1645"/>
    <cellStyle name="20% - Accent1 17 2" xfId="1646"/>
    <cellStyle name="20% - Accent1 17 2 2" xfId="1647"/>
    <cellStyle name="20% - Accent1 17 2 2 2" xfId="1648"/>
    <cellStyle name="20% - Accent1 17 2 3" xfId="1649"/>
    <cellStyle name="20% - Accent1 17 3" xfId="1650"/>
    <cellStyle name="20% - Accent1 17 3 2" xfId="1651"/>
    <cellStyle name="20% - Accent1 17 3 2 2" xfId="1652"/>
    <cellStyle name="20% - Accent1 17 3 3" xfId="1653"/>
    <cellStyle name="20% - Accent1 17 4" xfId="1654"/>
    <cellStyle name="20% - Accent1 17 4 2" xfId="1655"/>
    <cellStyle name="20% - Accent1 17 5" xfId="1656"/>
    <cellStyle name="20% - Accent1 17 5 2" xfId="1657"/>
    <cellStyle name="20% - Accent1 17 6" xfId="1658"/>
    <cellStyle name="20% - Accent1 18" xfId="1659"/>
    <cellStyle name="20% - Accent1 18 2" xfId="1660"/>
    <cellStyle name="20% - Accent1 18 2 2" xfId="1661"/>
    <cellStyle name="20% - Accent1 18 2 2 2" xfId="1662"/>
    <cellStyle name="20% - Accent1 18 2 3" xfId="1663"/>
    <cellStyle name="20% - Accent1 18 3" xfId="1664"/>
    <cellStyle name="20% - Accent1 18 3 2" xfId="1665"/>
    <cellStyle name="20% - Accent1 18 3 2 2" xfId="1666"/>
    <cellStyle name="20% - Accent1 18 3 3" xfId="1667"/>
    <cellStyle name="20% - Accent1 18 4" xfId="1668"/>
    <cellStyle name="20% - Accent1 18 4 2" xfId="1669"/>
    <cellStyle name="20% - Accent1 18 5" xfId="1670"/>
    <cellStyle name="20% - Accent1 18 5 2" xfId="1671"/>
    <cellStyle name="20% - Accent1 18 6" xfId="1672"/>
    <cellStyle name="20% - Accent1 19" xfId="1673"/>
    <cellStyle name="20% - Accent1 19 2" xfId="1674"/>
    <cellStyle name="20% - Accent1 19 2 2" xfId="1675"/>
    <cellStyle name="20% - Accent1 19 2 2 2" xfId="1676"/>
    <cellStyle name="20% - Accent1 19 2 3" xfId="1677"/>
    <cellStyle name="20% - Accent1 19 3" xfId="1678"/>
    <cellStyle name="20% - Accent1 19 3 2" xfId="1679"/>
    <cellStyle name="20% - Accent1 19 3 2 2" xfId="1680"/>
    <cellStyle name="20% - Accent1 19 3 3" xfId="1681"/>
    <cellStyle name="20% - Accent1 19 4" xfId="1682"/>
    <cellStyle name="20% - Accent1 19 4 2" xfId="1683"/>
    <cellStyle name="20% - Accent1 19 5" xfId="1684"/>
    <cellStyle name="20% - Accent1 19 5 2" xfId="1685"/>
    <cellStyle name="20% - Accent1 19 6" xfId="1686"/>
    <cellStyle name="20% - Accent1 2" xfId="1687"/>
    <cellStyle name="20% - Accent1 2 10" xfId="1688"/>
    <cellStyle name="20% - Accent1 2 10 2" xfId="1689"/>
    <cellStyle name="20% - Accent1 2 10 2 2" xfId="29352"/>
    <cellStyle name="20% - Accent1 2 10 2 2 2" xfId="32923"/>
    <cellStyle name="20% - Accent1 2 10 2 3" xfId="31139"/>
    <cellStyle name="20% - Accent1 2 10 3" xfId="29351"/>
    <cellStyle name="20% - Accent1 2 10 3 2" xfId="32922"/>
    <cellStyle name="20% - Accent1 2 10 4" xfId="31138"/>
    <cellStyle name="20% - Accent1 2 11" xfId="1690"/>
    <cellStyle name="20% - Accent1 2 11 2" xfId="1691"/>
    <cellStyle name="20% - Accent1 2 11 2 2" xfId="1692"/>
    <cellStyle name="20% - Accent1 2 11 2 2 2" xfId="29355"/>
    <cellStyle name="20% - Accent1 2 11 2 2 2 2" xfId="32926"/>
    <cellStyle name="20% - Accent1 2 11 2 2 3" xfId="31142"/>
    <cellStyle name="20% - Accent1 2 11 2 3" xfId="29354"/>
    <cellStyle name="20% - Accent1 2 11 2 3 2" xfId="32925"/>
    <cellStyle name="20% - Accent1 2 11 2 4" xfId="31141"/>
    <cellStyle name="20% - Accent1 2 11 3" xfId="1693"/>
    <cellStyle name="20% - Accent1 2 11 3 2" xfId="29356"/>
    <cellStyle name="20% - Accent1 2 11 3 2 2" xfId="32927"/>
    <cellStyle name="20% - Accent1 2 11 3 3" xfId="31143"/>
    <cellStyle name="20% - Accent1 2 11 4" xfId="29353"/>
    <cellStyle name="20% - Accent1 2 11 4 2" xfId="32924"/>
    <cellStyle name="20% - Accent1 2 11 5" xfId="31140"/>
    <cellStyle name="20% - Accent1 2 12" xfId="1694"/>
    <cellStyle name="20% - Accent1 2 12 2" xfId="1695"/>
    <cellStyle name="20% - Accent1 2 12 2 2" xfId="29358"/>
    <cellStyle name="20% - Accent1 2 12 2 2 2" xfId="32929"/>
    <cellStyle name="20% - Accent1 2 12 2 3" xfId="31145"/>
    <cellStyle name="20% - Accent1 2 12 3" xfId="29357"/>
    <cellStyle name="20% - Accent1 2 12 3 2" xfId="32928"/>
    <cellStyle name="20% - Accent1 2 12 4" xfId="31144"/>
    <cellStyle name="20% - Accent1 2 13" xfId="1696"/>
    <cellStyle name="20% - Accent1 2 13 2" xfId="29359"/>
    <cellStyle name="20% - Accent1 2 13 2 2" xfId="32930"/>
    <cellStyle name="20% - Accent1 2 13 3" xfId="31146"/>
    <cellStyle name="20% - Accent1 2 14" xfId="29350"/>
    <cellStyle name="20% - Accent1 2 14 2" xfId="32921"/>
    <cellStyle name="20% - Accent1 2 15" xfId="31137"/>
    <cellStyle name="20% - Accent1 2 2" xfId="1697"/>
    <cellStyle name="20% - Accent1 2 2 10" xfId="1698"/>
    <cellStyle name="20% - Accent1 2 2 2" xfId="1699"/>
    <cellStyle name="20% - Accent1 2 2 2 2" xfId="1700"/>
    <cellStyle name="20% - Accent1 2 2 2 2 2" xfId="29360"/>
    <cellStyle name="20% - Accent1 2 2 2 2 2 2" xfId="32931"/>
    <cellStyle name="20% - Accent1 2 2 2 2 3" xfId="31147"/>
    <cellStyle name="20% - Accent1 2 2 3" xfId="1701"/>
    <cellStyle name="20% - Accent1 2 2 4" xfId="1702"/>
    <cellStyle name="20% - Accent1 2 2 5" xfId="1703"/>
    <cellStyle name="20% - Accent1 2 2 6" xfId="1704"/>
    <cellStyle name="20% - Accent1 2 2 7" xfId="1705"/>
    <cellStyle name="20% - Accent1 2 2 8" xfId="1706"/>
    <cellStyle name="20% - Accent1 2 2 9" xfId="1707"/>
    <cellStyle name="20% - Accent1 2 3" xfId="1708"/>
    <cellStyle name="20% - Accent1 2 3 2" xfId="1709"/>
    <cellStyle name="20% - Accent1 2 3 2 2" xfId="29362"/>
    <cellStyle name="20% - Accent1 2 3 2 2 2" xfId="32933"/>
    <cellStyle name="20% - Accent1 2 3 2 3" xfId="31149"/>
    <cellStyle name="20% - Accent1 2 3 3" xfId="29361"/>
    <cellStyle name="20% - Accent1 2 3 3 2" xfId="32932"/>
    <cellStyle name="20% - Accent1 2 3 4" xfId="31148"/>
    <cellStyle name="20% - Accent1 2 4" xfId="1710"/>
    <cellStyle name="20% - Accent1 2 4 2" xfId="1711"/>
    <cellStyle name="20% - Accent1 2 4 2 2" xfId="29364"/>
    <cellStyle name="20% - Accent1 2 4 2 2 2" xfId="32935"/>
    <cellStyle name="20% - Accent1 2 4 2 3" xfId="31151"/>
    <cellStyle name="20% - Accent1 2 4 3" xfId="29363"/>
    <cellStyle name="20% - Accent1 2 4 3 2" xfId="32934"/>
    <cellStyle name="20% - Accent1 2 4 4" xfId="31150"/>
    <cellStyle name="20% - Accent1 2 5" xfId="1712"/>
    <cellStyle name="20% - Accent1 2 5 2" xfId="1713"/>
    <cellStyle name="20% - Accent1 2 5 2 2" xfId="29366"/>
    <cellStyle name="20% - Accent1 2 5 2 2 2" xfId="32937"/>
    <cellStyle name="20% - Accent1 2 5 2 3" xfId="31153"/>
    <cellStyle name="20% - Accent1 2 5 3" xfId="29365"/>
    <cellStyle name="20% - Accent1 2 5 3 2" xfId="32936"/>
    <cellStyle name="20% - Accent1 2 5 4" xfId="31152"/>
    <cellStyle name="20% - Accent1 2 6" xfId="1714"/>
    <cellStyle name="20% - Accent1 2 6 2" xfId="1715"/>
    <cellStyle name="20% - Accent1 2 6 2 2" xfId="29368"/>
    <cellStyle name="20% - Accent1 2 6 2 2 2" xfId="32939"/>
    <cellStyle name="20% - Accent1 2 6 2 3" xfId="31155"/>
    <cellStyle name="20% - Accent1 2 6 3" xfId="29367"/>
    <cellStyle name="20% - Accent1 2 6 3 2" xfId="32938"/>
    <cellStyle name="20% - Accent1 2 6 4" xfId="31154"/>
    <cellStyle name="20% - Accent1 2 7" xfId="1716"/>
    <cellStyle name="20% - Accent1 2 7 2" xfId="1717"/>
    <cellStyle name="20% - Accent1 2 7 2 2" xfId="29370"/>
    <cellStyle name="20% - Accent1 2 7 2 2 2" xfId="32941"/>
    <cellStyle name="20% - Accent1 2 7 2 3" xfId="31157"/>
    <cellStyle name="20% - Accent1 2 7 3" xfId="29369"/>
    <cellStyle name="20% - Accent1 2 7 3 2" xfId="32940"/>
    <cellStyle name="20% - Accent1 2 7 4" xfId="31156"/>
    <cellStyle name="20% - Accent1 2 8" xfId="1718"/>
    <cellStyle name="20% - Accent1 2 8 2" xfId="1719"/>
    <cellStyle name="20% - Accent1 2 8 2 2" xfId="29372"/>
    <cellStyle name="20% - Accent1 2 8 2 2 2" xfId="32943"/>
    <cellStyle name="20% - Accent1 2 8 2 3" xfId="31159"/>
    <cellStyle name="20% - Accent1 2 8 3" xfId="29371"/>
    <cellStyle name="20% - Accent1 2 8 3 2" xfId="32942"/>
    <cellStyle name="20% - Accent1 2 8 4" xfId="31158"/>
    <cellStyle name="20% - Accent1 2 9" xfId="1720"/>
    <cellStyle name="20% - Accent1 2 9 2" xfId="1721"/>
    <cellStyle name="20% - Accent1 2 9 2 2" xfId="29374"/>
    <cellStyle name="20% - Accent1 2 9 2 2 2" xfId="32945"/>
    <cellStyle name="20% - Accent1 2 9 2 3" xfId="31161"/>
    <cellStyle name="20% - Accent1 2 9 3" xfId="29373"/>
    <cellStyle name="20% - Accent1 2 9 3 2" xfId="32944"/>
    <cellStyle name="20% - Accent1 2 9 4" xfId="31160"/>
    <cellStyle name="20% - Accent1 20" xfId="1722"/>
    <cellStyle name="20% - Accent1 20 2" xfId="1723"/>
    <cellStyle name="20% - Accent1 20 2 2" xfId="1724"/>
    <cellStyle name="20% - Accent1 20 2 2 2" xfId="1725"/>
    <cellStyle name="20% - Accent1 20 2 3" xfId="1726"/>
    <cellStyle name="20% - Accent1 20 3" xfId="1727"/>
    <cellStyle name="20% - Accent1 20 3 2" xfId="1728"/>
    <cellStyle name="20% - Accent1 20 3 2 2" xfId="1729"/>
    <cellStyle name="20% - Accent1 20 3 3" xfId="1730"/>
    <cellStyle name="20% - Accent1 20 4" xfId="1731"/>
    <cellStyle name="20% - Accent1 20 4 2" xfId="1732"/>
    <cellStyle name="20% - Accent1 20 5" xfId="1733"/>
    <cellStyle name="20% - Accent1 20 5 2" xfId="1734"/>
    <cellStyle name="20% - Accent1 20 6" xfId="1735"/>
    <cellStyle name="20% - Accent1 21" xfId="1736"/>
    <cellStyle name="20% - Accent1 21 2" xfId="1737"/>
    <cellStyle name="20% - Accent1 21 2 2" xfId="1738"/>
    <cellStyle name="20% - Accent1 21 2 2 2" xfId="1739"/>
    <cellStyle name="20% - Accent1 21 2 3" xfId="1740"/>
    <cellStyle name="20% - Accent1 21 3" xfId="1741"/>
    <cellStyle name="20% - Accent1 21 3 2" xfId="1742"/>
    <cellStyle name="20% - Accent1 21 3 2 2" xfId="1743"/>
    <cellStyle name="20% - Accent1 21 3 3" xfId="1744"/>
    <cellStyle name="20% - Accent1 21 4" xfId="1745"/>
    <cellStyle name="20% - Accent1 21 4 2" xfId="1746"/>
    <cellStyle name="20% - Accent1 21 5" xfId="1747"/>
    <cellStyle name="20% - Accent1 21 5 2" xfId="1748"/>
    <cellStyle name="20% - Accent1 21 6" xfId="1749"/>
    <cellStyle name="20% - Accent1 22" xfId="1750"/>
    <cellStyle name="20% - Accent1 22 2" xfId="1751"/>
    <cellStyle name="20% - Accent1 22 2 2" xfId="1752"/>
    <cellStyle name="20% - Accent1 22 2 2 2" xfId="1753"/>
    <cellStyle name="20% - Accent1 22 2 3" xfId="1754"/>
    <cellStyle name="20% - Accent1 22 3" xfId="1755"/>
    <cellStyle name="20% - Accent1 22 3 2" xfId="1756"/>
    <cellStyle name="20% - Accent1 22 3 2 2" xfId="1757"/>
    <cellStyle name="20% - Accent1 22 3 3" xfId="1758"/>
    <cellStyle name="20% - Accent1 22 4" xfId="1759"/>
    <cellStyle name="20% - Accent1 22 4 2" xfId="1760"/>
    <cellStyle name="20% - Accent1 22 5" xfId="1761"/>
    <cellStyle name="20% - Accent1 22 5 2" xfId="1762"/>
    <cellStyle name="20% - Accent1 22 6" xfId="1763"/>
    <cellStyle name="20% - Accent1 23" xfId="1764"/>
    <cellStyle name="20% - Accent1 23 2" xfId="1765"/>
    <cellStyle name="20% - Accent1 23 2 2" xfId="1766"/>
    <cellStyle name="20% - Accent1 23 2 2 2" xfId="1767"/>
    <cellStyle name="20% - Accent1 23 2 3" xfId="1768"/>
    <cellStyle name="20% - Accent1 23 3" xfId="1769"/>
    <cellStyle name="20% - Accent1 23 3 2" xfId="1770"/>
    <cellStyle name="20% - Accent1 23 3 2 2" xfId="1771"/>
    <cellStyle name="20% - Accent1 23 3 3" xfId="1772"/>
    <cellStyle name="20% - Accent1 23 4" xfId="1773"/>
    <cellStyle name="20% - Accent1 23 4 2" xfId="1774"/>
    <cellStyle name="20% - Accent1 23 5" xfId="1775"/>
    <cellStyle name="20% - Accent1 23 5 2" xfId="1776"/>
    <cellStyle name="20% - Accent1 23 6" xfId="1777"/>
    <cellStyle name="20% - Accent1 24" xfId="1778"/>
    <cellStyle name="20% - Accent1 24 2" xfId="1779"/>
    <cellStyle name="20% - Accent1 24 2 2" xfId="1780"/>
    <cellStyle name="20% - Accent1 24 2 2 2" xfId="1781"/>
    <cellStyle name="20% - Accent1 24 2 3" xfId="1782"/>
    <cellStyle name="20% - Accent1 24 3" xfId="1783"/>
    <cellStyle name="20% - Accent1 24 3 2" xfId="1784"/>
    <cellStyle name="20% - Accent1 24 3 2 2" xfId="1785"/>
    <cellStyle name="20% - Accent1 24 3 3" xfId="1786"/>
    <cellStyle name="20% - Accent1 24 4" xfId="1787"/>
    <cellStyle name="20% - Accent1 24 4 2" xfId="1788"/>
    <cellStyle name="20% - Accent1 24 5" xfId="1789"/>
    <cellStyle name="20% - Accent1 24 5 2" xfId="1790"/>
    <cellStyle name="20% - Accent1 24 6" xfId="1791"/>
    <cellStyle name="20% - Accent1 25" xfId="1792"/>
    <cellStyle name="20% - Accent1 25 2" xfId="1793"/>
    <cellStyle name="20% - Accent1 25 2 2" xfId="1794"/>
    <cellStyle name="20% - Accent1 25 2 2 2" xfId="1795"/>
    <cellStyle name="20% - Accent1 25 2 3" xfId="1796"/>
    <cellStyle name="20% - Accent1 25 3" xfId="1797"/>
    <cellStyle name="20% - Accent1 25 3 2" xfId="1798"/>
    <cellStyle name="20% - Accent1 25 3 2 2" xfId="1799"/>
    <cellStyle name="20% - Accent1 25 3 3" xfId="1800"/>
    <cellStyle name="20% - Accent1 25 4" xfId="1801"/>
    <cellStyle name="20% - Accent1 25 4 2" xfId="1802"/>
    <cellStyle name="20% - Accent1 25 5" xfId="1803"/>
    <cellStyle name="20% - Accent1 25 5 2" xfId="1804"/>
    <cellStyle name="20% - Accent1 25 6" xfId="1805"/>
    <cellStyle name="20% - Accent1 26" xfId="1806"/>
    <cellStyle name="20% - Accent1 26 2" xfId="1807"/>
    <cellStyle name="20% - Accent1 26 2 2" xfId="1808"/>
    <cellStyle name="20% - Accent1 26 2 2 2" xfId="1809"/>
    <cellStyle name="20% - Accent1 26 2 3" xfId="1810"/>
    <cellStyle name="20% - Accent1 26 3" xfId="1811"/>
    <cellStyle name="20% - Accent1 26 3 2" xfId="1812"/>
    <cellStyle name="20% - Accent1 26 3 2 2" xfId="1813"/>
    <cellStyle name="20% - Accent1 26 3 3" xfId="1814"/>
    <cellStyle name="20% - Accent1 26 4" xfId="1815"/>
    <cellStyle name="20% - Accent1 26 4 2" xfId="1816"/>
    <cellStyle name="20% - Accent1 26 5" xfId="1817"/>
    <cellStyle name="20% - Accent1 26 5 2" xfId="1818"/>
    <cellStyle name="20% - Accent1 26 6" xfId="1819"/>
    <cellStyle name="20% - Accent1 27" xfId="1820"/>
    <cellStyle name="20% - Accent1 27 2" xfId="1821"/>
    <cellStyle name="20% - Accent1 27 2 2" xfId="1822"/>
    <cellStyle name="20% - Accent1 27 2 2 2" xfId="1823"/>
    <cellStyle name="20% - Accent1 27 2 3" xfId="1824"/>
    <cellStyle name="20% - Accent1 27 3" xfId="1825"/>
    <cellStyle name="20% - Accent1 27 3 2" xfId="1826"/>
    <cellStyle name="20% - Accent1 27 3 2 2" xfId="1827"/>
    <cellStyle name="20% - Accent1 27 3 3" xfId="1828"/>
    <cellStyle name="20% - Accent1 27 4" xfId="1829"/>
    <cellStyle name="20% - Accent1 27 4 2" xfId="1830"/>
    <cellStyle name="20% - Accent1 27 5" xfId="1831"/>
    <cellStyle name="20% - Accent1 27 5 2" xfId="1832"/>
    <cellStyle name="20% - Accent1 27 6" xfId="1833"/>
    <cellStyle name="20% - Accent1 28" xfId="1834"/>
    <cellStyle name="20% - Accent1 28 2" xfId="1835"/>
    <cellStyle name="20% - Accent1 28 2 2" xfId="1836"/>
    <cellStyle name="20% - Accent1 28 2 2 2" xfId="1837"/>
    <cellStyle name="20% - Accent1 28 2 3" xfId="1838"/>
    <cellStyle name="20% - Accent1 28 3" xfId="1839"/>
    <cellStyle name="20% - Accent1 28 3 2" xfId="1840"/>
    <cellStyle name="20% - Accent1 28 3 2 2" xfId="1841"/>
    <cellStyle name="20% - Accent1 28 3 3" xfId="1842"/>
    <cellStyle name="20% - Accent1 28 4" xfId="1843"/>
    <cellStyle name="20% - Accent1 28 4 2" xfId="1844"/>
    <cellStyle name="20% - Accent1 28 5" xfId="1845"/>
    <cellStyle name="20% - Accent1 28 5 2" xfId="1846"/>
    <cellStyle name="20% - Accent1 28 6" xfId="1847"/>
    <cellStyle name="20% - Accent1 29" xfId="1848"/>
    <cellStyle name="20% - Accent1 29 2" xfId="1849"/>
    <cellStyle name="20% - Accent1 29 2 2" xfId="1850"/>
    <cellStyle name="20% - Accent1 29 2 2 2" xfId="1851"/>
    <cellStyle name="20% - Accent1 29 2 3" xfId="1852"/>
    <cellStyle name="20% - Accent1 29 3" xfId="1853"/>
    <cellStyle name="20% - Accent1 29 3 2" xfId="1854"/>
    <cellStyle name="20% - Accent1 29 3 2 2" xfId="1855"/>
    <cellStyle name="20% - Accent1 29 3 3" xfId="1856"/>
    <cellStyle name="20% - Accent1 29 4" xfId="1857"/>
    <cellStyle name="20% - Accent1 29 4 2" xfId="1858"/>
    <cellStyle name="20% - Accent1 29 5" xfId="1859"/>
    <cellStyle name="20% - Accent1 29 5 2" xfId="1860"/>
    <cellStyle name="20% - Accent1 29 6" xfId="1861"/>
    <cellStyle name="20% - Accent1 3" xfId="1862"/>
    <cellStyle name="20% - Accent1 3 2" xfId="1863"/>
    <cellStyle name="20% - Accent1 3 2 2" xfId="1864"/>
    <cellStyle name="20% - Accent1 3 2 2 2" xfId="29377"/>
    <cellStyle name="20% - Accent1 3 2 2 2 2" xfId="32948"/>
    <cellStyle name="20% - Accent1 3 2 2 3" xfId="31164"/>
    <cellStyle name="20% - Accent1 3 2 3" xfId="29376"/>
    <cellStyle name="20% - Accent1 3 2 3 2" xfId="32947"/>
    <cellStyle name="20% - Accent1 3 2 4" xfId="31163"/>
    <cellStyle name="20% - Accent1 3 3" xfId="1865"/>
    <cellStyle name="20% - Accent1 3 3 2" xfId="29378"/>
    <cellStyle name="20% - Accent1 3 3 2 2" xfId="32949"/>
    <cellStyle name="20% - Accent1 3 3 3" xfId="31165"/>
    <cellStyle name="20% - Accent1 3 4" xfId="29375"/>
    <cellStyle name="20% - Accent1 3 4 2" xfId="32946"/>
    <cellStyle name="20% - Accent1 3 5" xfId="31162"/>
    <cellStyle name="20% - Accent1 30" xfId="1866"/>
    <cellStyle name="20% - Accent1 30 2" xfId="1867"/>
    <cellStyle name="20% - Accent1 30 2 2" xfId="1868"/>
    <cellStyle name="20% - Accent1 30 2 2 2" xfId="1869"/>
    <cellStyle name="20% - Accent1 30 2 3" xfId="1870"/>
    <cellStyle name="20% - Accent1 30 3" xfId="1871"/>
    <cellStyle name="20% - Accent1 30 3 2" xfId="1872"/>
    <cellStyle name="20% - Accent1 30 3 2 2" xfId="1873"/>
    <cellStyle name="20% - Accent1 30 3 3" xfId="1874"/>
    <cellStyle name="20% - Accent1 30 4" xfId="1875"/>
    <cellStyle name="20% - Accent1 30 4 2" xfId="1876"/>
    <cellStyle name="20% - Accent1 30 5" xfId="1877"/>
    <cellStyle name="20% - Accent1 30 5 2" xfId="1878"/>
    <cellStyle name="20% - Accent1 30 6" xfId="1879"/>
    <cellStyle name="20% - Accent1 31" xfId="1880"/>
    <cellStyle name="20% - Accent1 31 2" xfId="1881"/>
    <cellStyle name="20% - Accent1 31 2 2" xfId="1882"/>
    <cellStyle name="20% - Accent1 31 2 2 2" xfId="1883"/>
    <cellStyle name="20% - Accent1 31 2 3" xfId="1884"/>
    <cellStyle name="20% - Accent1 31 3" xfId="1885"/>
    <cellStyle name="20% - Accent1 31 3 2" xfId="1886"/>
    <cellStyle name="20% - Accent1 31 3 2 2" xfId="1887"/>
    <cellStyle name="20% - Accent1 31 3 3" xfId="1888"/>
    <cellStyle name="20% - Accent1 31 4" xfId="1889"/>
    <cellStyle name="20% - Accent1 31 4 2" xfId="1890"/>
    <cellStyle name="20% - Accent1 31 5" xfId="1891"/>
    <cellStyle name="20% - Accent1 31 5 2" xfId="1892"/>
    <cellStyle name="20% - Accent1 31 6" xfId="1893"/>
    <cellStyle name="20% - Accent1 32" xfId="1894"/>
    <cellStyle name="20% - Accent1 32 2" xfId="1895"/>
    <cellStyle name="20% - Accent1 32 2 2" xfId="1896"/>
    <cellStyle name="20% - Accent1 32 2 2 2" xfId="1897"/>
    <cellStyle name="20% - Accent1 32 2 3" xfId="1898"/>
    <cellStyle name="20% - Accent1 32 3" xfId="1899"/>
    <cellStyle name="20% - Accent1 32 3 2" xfId="1900"/>
    <cellStyle name="20% - Accent1 32 3 2 2" xfId="1901"/>
    <cellStyle name="20% - Accent1 32 3 3" xfId="1902"/>
    <cellStyle name="20% - Accent1 32 4" xfId="1903"/>
    <cellStyle name="20% - Accent1 32 4 2" xfId="1904"/>
    <cellStyle name="20% - Accent1 32 5" xfId="1905"/>
    <cellStyle name="20% - Accent1 32 5 2" xfId="1906"/>
    <cellStyle name="20% - Accent1 32 6" xfId="1907"/>
    <cellStyle name="20% - Accent1 33" xfId="1908"/>
    <cellStyle name="20% - Accent1 33 2" xfId="1909"/>
    <cellStyle name="20% - Accent1 33 2 2" xfId="1910"/>
    <cellStyle name="20% - Accent1 33 2 2 2" xfId="1911"/>
    <cellStyle name="20% - Accent1 33 2 3" xfId="1912"/>
    <cellStyle name="20% - Accent1 33 3" xfId="1913"/>
    <cellStyle name="20% - Accent1 33 3 2" xfId="1914"/>
    <cellStyle name="20% - Accent1 33 3 2 2" xfId="1915"/>
    <cellStyle name="20% - Accent1 33 3 3" xfId="1916"/>
    <cellStyle name="20% - Accent1 33 4" xfId="1917"/>
    <cellStyle name="20% - Accent1 33 4 2" xfId="1918"/>
    <cellStyle name="20% - Accent1 33 5" xfId="1919"/>
    <cellStyle name="20% - Accent1 33 5 2" xfId="1920"/>
    <cellStyle name="20% - Accent1 33 6" xfId="1921"/>
    <cellStyle name="20% - Accent1 34" xfId="1922"/>
    <cellStyle name="20% - Accent1 34 2" xfId="1923"/>
    <cellStyle name="20% - Accent1 34 2 2" xfId="1924"/>
    <cellStyle name="20% - Accent1 34 2 2 2" xfId="1925"/>
    <cellStyle name="20% - Accent1 34 2 3" xfId="1926"/>
    <cellStyle name="20% - Accent1 34 3" xfId="1927"/>
    <cellStyle name="20% - Accent1 34 3 2" xfId="1928"/>
    <cellStyle name="20% - Accent1 34 3 2 2" xfId="1929"/>
    <cellStyle name="20% - Accent1 34 3 3" xfId="1930"/>
    <cellStyle name="20% - Accent1 34 4" xfId="1931"/>
    <cellStyle name="20% - Accent1 34 4 2" xfId="1932"/>
    <cellStyle name="20% - Accent1 34 5" xfId="1933"/>
    <cellStyle name="20% - Accent1 34 5 2" xfId="1934"/>
    <cellStyle name="20% - Accent1 34 6" xfId="1935"/>
    <cellStyle name="20% - Accent1 35" xfId="1936"/>
    <cellStyle name="20% - Accent1 35 2" xfId="1937"/>
    <cellStyle name="20% - Accent1 35 2 2" xfId="1938"/>
    <cellStyle name="20% - Accent1 35 2 2 2" xfId="1939"/>
    <cellStyle name="20% - Accent1 35 2 3" xfId="1940"/>
    <cellStyle name="20% - Accent1 35 3" xfId="1941"/>
    <cellStyle name="20% - Accent1 35 3 2" xfId="1942"/>
    <cellStyle name="20% - Accent1 35 3 2 2" xfId="1943"/>
    <cellStyle name="20% - Accent1 35 3 3" xfId="1944"/>
    <cellStyle name="20% - Accent1 35 4" xfId="1945"/>
    <cellStyle name="20% - Accent1 35 4 2" xfId="1946"/>
    <cellStyle name="20% - Accent1 35 5" xfId="1947"/>
    <cellStyle name="20% - Accent1 35 5 2" xfId="1948"/>
    <cellStyle name="20% - Accent1 35 6" xfId="1949"/>
    <cellStyle name="20% - Accent1 36" xfId="1950"/>
    <cellStyle name="20% - Accent1 36 2" xfId="1951"/>
    <cellStyle name="20% - Accent1 36 2 2" xfId="1952"/>
    <cellStyle name="20% - Accent1 36 2 2 2" xfId="1953"/>
    <cellStyle name="20% - Accent1 36 2 3" xfId="1954"/>
    <cellStyle name="20% - Accent1 36 3" xfId="1955"/>
    <cellStyle name="20% - Accent1 36 3 2" xfId="1956"/>
    <cellStyle name="20% - Accent1 36 3 2 2" xfId="1957"/>
    <cellStyle name="20% - Accent1 36 3 3" xfId="1958"/>
    <cellStyle name="20% - Accent1 36 4" xfId="1959"/>
    <cellStyle name="20% - Accent1 36 4 2" xfId="1960"/>
    <cellStyle name="20% - Accent1 36 5" xfId="1961"/>
    <cellStyle name="20% - Accent1 36 5 2" xfId="1962"/>
    <cellStyle name="20% - Accent1 36 6" xfId="1963"/>
    <cellStyle name="20% - Accent1 37" xfId="1964"/>
    <cellStyle name="20% - Accent1 37 2" xfId="1965"/>
    <cellStyle name="20% - Accent1 37 2 2" xfId="1966"/>
    <cellStyle name="20% - Accent1 37 2 2 2" xfId="1967"/>
    <cellStyle name="20% - Accent1 37 2 3" xfId="1968"/>
    <cellStyle name="20% - Accent1 37 3" xfId="1969"/>
    <cellStyle name="20% - Accent1 37 3 2" xfId="1970"/>
    <cellStyle name="20% - Accent1 37 3 2 2" xfId="1971"/>
    <cellStyle name="20% - Accent1 37 3 3" xfId="1972"/>
    <cellStyle name="20% - Accent1 37 4" xfId="1973"/>
    <cellStyle name="20% - Accent1 37 4 2" xfId="1974"/>
    <cellStyle name="20% - Accent1 37 5" xfId="1975"/>
    <cellStyle name="20% - Accent1 37 5 2" xfId="1976"/>
    <cellStyle name="20% - Accent1 37 6" xfId="1977"/>
    <cellStyle name="20% - Accent1 38" xfId="1978"/>
    <cellStyle name="20% - Accent1 38 2" xfId="1979"/>
    <cellStyle name="20% - Accent1 38 2 2" xfId="1980"/>
    <cellStyle name="20% - Accent1 38 2 2 2" xfId="1981"/>
    <cellStyle name="20% - Accent1 38 2 3" xfId="1982"/>
    <cellStyle name="20% - Accent1 38 3" xfId="1983"/>
    <cellStyle name="20% - Accent1 38 3 2" xfId="1984"/>
    <cellStyle name="20% - Accent1 38 3 2 2" xfId="1985"/>
    <cellStyle name="20% - Accent1 38 3 3" xfId="1986"/>
    <cellStyle name="20% - Accent1 38 4" xfId="1987"/>
    <cellStyle name="20% - Accent1 38 4 2" xfId="1988"/>
    <cellStyle name="20% - Accent1 38 5" xfId="1989"/>
    <cellStyle name="20% - Accent1 38 5 2" xfId="1990"/>
    <cellStyle name="20% - Accent1 38 6" xfId="1991"/>
    <cellStyle name="20% - Accent1 39" xfId="1992"/>
    <cellStyle name="20% - Accent1 39 2" xfId="1993"/>
    <cellStyle name="20% - Accent1 39 2 2" xfId="1994"/>
    <cellStyle name="20% - Accent1 39 2 2 2" xfId="1995"/>
    <cellStyle name="20% - Accent1 39 2 3" xfId="1996"/>
    <cellStyle name="20% - Accent1 39 3" xfId="1997"/>
    <cellStyle name="20% - Accent1 39 3 2" xfId="1998"/>
    <cellStyle name="20% - Accent1 39 3 2 2" xfId="1999"/>
    <cellStyle name="20% - Accent1 39 3 3" xfId="2000"/>
    <cellStyle name="20% - Accent1 39 4" xfId="2001"/>
    <cellStyle name="20% - Accent1 39 4 2" xfId="2002"/>
    <cellStyle name="20% - Accent1 39 5" xfId="2003"/>
    <cellStyle name="20% - Accent1 39 5 2" xfId="2004"/>
    <cellStyle name="20% - Accent1 39 6" xfId="2005"/>
    <cellStyle name="20% - Accent1 4" xfId="2006"/>
    <cellStyle name="20% - Accent1 4 2" xfId="2007"/>
    <cellStyle name="20% - Accent1 4 2 2" xfId="2008"/>
    <cellStyle name="20% - Accent1 4 2 2 2" xfId="29381"/>
    <cellStyle name="20% - Accent1 4 2 2 2 2" xfId="32952"/>
    <cellStyle name="20% - Accent1 4 2 2 3" xfId="31168"/>
    <cellStyle name="20% - Accent1 4 2 3" xfId="29380"/>
    <cellStyle name="20% - Accent1 4 2 3 2" xfId="32951"/>
    <cellStyle name="20% - Accent1 4 2 4" xfId="31167"/>
    <cellStyle name="20% - Accent1 4 3" xfId="2009"/>
    <cellStyle name="20% - Accent1 4 3 2" xfId="29382"/>
    <cellStyle name="20% - Accent1 4 3 2 2" xfId="32953"/>
    <cellStyle name="20% - Accent1 4 3 3" xfId="31169"/>
    <cellStyle name="20% - Accent1 4 4" xfId="29379"/>
    <cellStyle name="20% - Accent1 4 4 2" xfId="32950"/>
    <cellStyle name="20% - Accent1 4 5" xfId="31166"/>
    <cellStyle name="20% - Accent1 40" xfId="2010"/>
    <cellStyle name="20% - Accent1 40 2" xfId="2011"/>
    <cellStyle name="20% - Accent1 40 2 2" xfId="2012"/>
    <cellStyle name="20% - Accent1 40 2 2 2" xfId="2013"/>
    <cellStyle name="20% - Accent1 40 2 3" xfId="2014"/>
    <cellStyle name="20% - Accent1 40 3" xfId="2015"/>
    <cellStyle name="20% - Accent1 40 3 2" xfId="2016"/>
    <cellStyle name="20% - Accent1 40 3 2 2" xfId="2017"/>
    <cellStyle name="20% - Accent1 40 3 3" xfId="2018"/>
    <cellStyle name="20% - Accent1 40 4" xfId="2019"/>
    <cellStyle name="20% - Accent1 40 4 2" xfId="2020"/>
    <cellStyle name="20% - Accent1 40 5" xfId="2021"/>
    <cellStyle name="20% - Accent1 40 5 2" xfId="2022"/>
    <cellStyle name="20% - Accent1 40 6" xfId="2023"/>
    <cellStyle name="20% - Accent1 41" xfId="2024"/>
    <cellStyle name="20% - Accent1 41 2" xfId="2025"/>
    <cellStyle name="20% - Accent1 41 2 2" xfId="2026"/>
    <cellStyle name="20% - Accent1 41 2 2 2" xfId="2027"/>
    <cellStyle name="20% - Accent1 41 2 3" xfId="2028"/>
    <cellStyle name="20% - Accent1 41 3" xfId="2029"/>
    <cellStyle name="20% - Accent1 41 3 2" xfId="2030"/>
    <cellStyle name="20% - Accent1 41 3 2 2" xfId="2031"/>
    <cellStyle name="20% - Accent1 41 3 3" xfId="2032"/>
    <cellStyle name="20% - Accent1 41 4" xfId="2033"/>
    <cellStyle name="20% - Accent1 41 4 2" xfId="2034"/>
    <cellStyle name="20% - Accent1 41 5" xfId="2035"/>
    <cellStyle name="20% - Accent1 41 5 2" xfId="2036"/>
    <cellStyle name="20% - Accent1 41 6" xfId="2037"/>
    <cellStyle name="20% - Accent1 42" xfId="2038"/>
    <cellStyle name="20% - Accent1 42 2" xfId="2039"/>
    <cellStyle name="20% - Accent1 42 2 2" xfId="2040"/>
    <cellStyle name="20% - Accent1 42 2 2 2" xfId="2041"/>
    <cellStyle name="20% - Accent1 42 2 3" xfId="2042"/>
    <cellStyle name="20% - Accent1 42 3" xfId="2043"/>
    <cellStyle name="20% - Accent1 42 3 2" xfId="2044"/>
    <cellStyle name="20% - Accent1 42 3 2 2" xfId="2045"/>
    <cellStyle name="20% - Accent1 42 3 3" xfId="2046"/>
    <cellStyle name="20% - Accent1 42 4" xfId="2047"/>
    <cellStyle name="20% - Accent1 42 4 2" xfId="2048"/>
    <cellStyle name="20% - Accent1 42 5" xfId="2049"/>
    <cellStyle name="20% - Accent1 42 5 2" xfId="2050"/>
    <cellStyle name="20% - Accent1 42 6" xfId="2051"/>
    <cellStyle name="20% - Accent1 43" xfId="2052"/>
    <cellStyle name="20% - Accent1 43 2" xfId="2053"/>
    <cellStyle name="20% - Accent1 43 2 2" xfId="2054"/>
    <cellStyle name="20% - Accent1 43 2 2 2" xfId="2055"/>
    <cellStyle name="20% - Accent1 43 2 3" xfId="2056"/>
    <cellStyle name="20% - Accent1 43 3" xfId="2057"/>
    <cellStyle name="20% - Accent1 43 3 2" xfId="2058"/>
    <cellStyle name="20% - Accent1 43 3 2 2" xfId="2059"/>
    <cellStyle name="20% - Accent1 43 3 3" xfId="2060"/>
    <cellStyle name="20% - Accent1 43 4" xfId="2061"/>
    <cellStyle name="20% - Accent1 43 4 2" xfId="2062"/>
    <cellStyle name="20% - Accent1 43 5" xfId="2063"/>
    <cellStyle name="20% - Accent1 43 5 2" xfId="2064"/>
    <cellStyle name="20% - Accent1 43 6" xfId="2065"/>
    <cellStyle name="20% - Accent1 44" xfId="2066"/>
    <cellStyle name="20% - Accent1 44 2" xfId="2067"/>
    <cellStyle name="20% - Accent1 44 2 2" xfId="2068"/>
    <cellStyle name="20% - Accent1 44 2 2 2" xfId="2069"/>
    <cellStyle name="20% - Accent1 44 2 3" xfId="2070"/>
    <cellStyle name="20% - Accent1 44 3" xfId="2071"/>
    <cellStyle name="20% - Accent1 44 3 2" xfId="2072"/>
    <cellStyle name="20% - Accent1 44 3 2 2" xfId="2073"/>
    <cellStyle name="20% - Accent1 44 3 3" xfId="2074"/>
    <cellStyle name="20% - Accent1 44 4" xfId="2075"/>
    <cellStyle name="20% - Accent1 44 4 2" xfId="2076"/>
    <cellStyle name="20% - Accent1 44 5" xfId="2077"/>
    <cellStyle name="20% - Accent1 44 5 2" xfId="2078"/>
    <cellStyle name="20% - Accent1 44 6" xfId="2079"/>
    <cellStyle name="20% - Accent1 45" xfId="2080"/>
    <cellStyle name="20% - Accent1 45 2" xfId="2081"/>
    <cellStyle name="20% - Accent1 45 2 2" xfId="2082"/>
    <cellStyle name="20% - Accent1 45 2 2 2" xfId="2083"/>
    <cellStyle name="20% - Accent1 45 2 3" xfId="2084"/>
    <cellStyle name="20% - Accent1 45 3" xfId="2085"/>
    <cellStyle name="20% - Accent1 45 3 2" xfId="2086"/>
    <cellStyle name="20% - Accent1 45 3 2 2" xfId="2087"/>
    <cellStyle name="20% - Accent1 45 3 3" xfId="2088"/>
    <cellStyle name="20% - Accent1 45 4" xfId="2089"/>
    <cellStyle name="20% - Accent1 45 4 2" xfId="2090"/>
    <cellStyle name="20% - Accent1 45 5" xfId="2091"/>
    <cellStyle name="20% - Accent1 45 5 2" xfId="2092"/>
    <cellStyle name="20% - Accent1 45 6" xfId="2093"/>
    <cellStyle name="20% - Accent1 46" xfId="2094"/>
    <cellStyle name="20% - Accent1 46 2" xfId="2095"/>
    <cellStyle name="20% - Accent1 46 2 2" xfId="2096"/>
    <cellStyle name="20% - Accent1 46 2 2 2" xfId="2097"/>
    <cellStyle name="20% - Accent1 46 2 3" xfId="2098"/>
    <cellStyle name="20% - Accent1 46 3" xfId="2099"/>
    <cellStyle name="20% - Accent1 46 3 2" xfId="2100"/>
    <cellStyle name="20% - Accent1 46 3 2 2" xfId="2101"/>
    <cellStyle name="20% - Accent1 46 3 3" xfId="2102"/>
    <cellStyle name="20% - Accent1 46 4" xfId="2103"/>
    <cellStyle name="20% - Accent1 46 4 2" xfId="2104"/>
    <cellStyle name="20% - Accent1 46 5" xfId="2105"/>
    <cellStyle name="20% - Accent1 46 5 2" xfId="2106"/>
    <cellStyle name="20% - Accent1 46 6" xfId="2107"/>
    <cellStyle name="20% - Accent1 47" xfId="2108"/>
    <cellStyle name="20% - Accent1 47 2" xfId="2109"/>
    <cellStyle name="20% - Accent1 47 2 2" xfId="2110"/>
    <cellStyle name="20% - Accent1 47 2 2 2" xfId="2111"/>
    <cellStyle name="20% - Accent1 47 2 3" xfId="2112"/>
    <cellStyle name="20% - Accent1 47 3" xfId="2113"/>
    <cellStyle name="20% - Accent1 47 3 2" xfId="2114"/>
    <cellStyle name="20% - Accent1 47 3 2 2" xfId="2115"/>
    <cellStyle name="20% - Accent1 47 3 3" xfId="2116"/>
    <cellStyle name="20% - Accent1 47 4" xfId="2117"/>
    <cellStyle name="20% - Accent1 47 4 2" xfId="2118"/>
    <cellStyle name="20% - Accent1 47 5" xfId="2119"/>
    <cellStyle name="20% - Accent1 47 5 2" xfId="2120"/>
    <cellStyle name="20% - Accent1 47 6" xfId="2121"/>
    <cellStyle name="20% - Accent1 48" xfId="2122"/>
    <cellStyle name="20% - Accent1 48 2" xfId="2123"/>
    <cellStyle name="20% - Accent1 48 2 2" xfId="2124"/>
    <cellStyle name="20% - Accent1 48 2 2 2" xfId="2125"/>
    <cellStyle name="20% - Accent1 48 2 3" xfId="2126"/>
    <cellStyle name="20% - Accent1 48 3" xfId="2127"/>
    <cellStyle name="20% - Accent1 48 3 2" xfId="2128"/>
    <cellStyle name="20% - Accent1 48 3 2 2" xfId="2129"/>
    <cellStyle name="20% - Accent1 48 3 3" xfId="2130"/>
    <cellStyle name="20% - Accent1 48 4" xfId="2131"/>
    <cellStyle name="20% - Accent1 48 4 2" xfId="2132"/>
    <cellStyle name="20% - Accent1 48 5" xfId="2133"/>
    <cellStyle name="20% - Accent1 48 5 2" xfId="2134"/>
    <cellStyle name="20% - Accent1 48 6" xfId="2135"/>
    <cellStyle name="20% - Accent1 49" xfId="2136"/>
    <cellStyle name="20% - Accent1 49 2" xfId="2137"/>
    <cellStyle name="20% - Accent1 49 2 2" xfId="2138"/>
    <cellStyle name="20% - Accent1 49 2 2 2" xfId="2139"/>
    <cellStyle name="20% - Accent1 49 2 3" xfId="2140"/>
    <cellStyle name="20% - Accent1 49 3" xfId="2141"/>
    <cellStyle name="20% - Accent1 49 3 2" xfId="2142"/>
    <cellStyle name="20% - Accent1 49 3 2 2" xfId="2143"/>
    <cellStyle name="20% - Accent1 49 3 3" xfId="2144"/>
    <cellStyle name="20% - Accent1 49 4" xfId="2145"/>
    <cellStyle name="20% - Accent1 49 4 2" xfId="2146"/>
    <cellStyle name="20% - Accent1 49 5" xfId="2147"/>
    <cellStyle name="20% - Accent1 49 5 2" xfId="2148"/>
    <cellStyle name="20% - Accent1 49 6" xfId="2149"/>
    <cellStyle name="20% - Accent1 5" xfId="2150"/>
    <cellStyle name="20% - Accent1 5 2" xfId="2151"/>
    <cellStyle name="20% - Accent1 5 3" xfId="2152"/>
    <cellStyle name="20% - Accent1 5 3 2" xfId="2153"/>
    <cellStyle name="20% - Accent1 5 3 2 2" xfId="29385"/>
    <cellStyle name="20% - Accent1 5 3 2 2 2" xfId="32956"/>
    <cellStyle name="20% - Accent1 5 3 2 3" xfId="31172"/>
    <cellStyle name="20% - Accent1 5 3 3" xfId="29384"/>
    <cellStyle name="20% - Accent1 5 3 3 2" xfId="32955"/>
    <cellStyle name="20% - Accent1 5 3 4" xfId="31171"/>
    <cellStyle name="20% - Accent1 5 4" xfId="2154"/>
    <cellStyle name="20% - Accent1 5 4 2" xfId="2155"/>
    <cellStyle name="20% - Accent1 5 4 2 2" xfId="29387"/>
    <cellStyle name="20% - Accent1 5 4 2 2 2" xfId="32958"/>
    <cellStyle name="20% - Accent1 5 4 2 3" xfId="31174"/>
    <cellStyle name="20% - Accent1 5 4 3" xfId="29386"/>
    <cellStyle name="20% - Accent1 5 4 3 2" xfId="32957"/>
    <cellStyle name="20% - Accent1 5 4 4" xfId="31173"/>
    <cellStyle name="20% - Accent1 5 5" xfId="2156"/>
    <cellStyle name="20% - Accent1 5 5 2" xfId="29388"/>
    <cellStyle name="20% - Accent1 5 5 2 2" xfId="32959"/>
    <cellStyle name="20% - Accent1 5 5 3" xfId="31175"/>
    <cellStyle name="20% - Accent1 5 6" xfId="29383"/>
    <cellStyle name="20% - Accent1 5 6 2" xfId="32954"/>
    <cellStyle name="20% - Accent1 5 7" xfId="31170"/>
    <cellStyle name="20% - Accent1 50" xfId="2157"/>
    <cellStyle name="20% - Accent1 50 2" xfId="2158"/>
    <cellStyle name="20% - Accent1 50 2 2" xfId="2159"/>
    <cellStyle name="20% - Accent1 50 2 2 2" xfId="2160"/>
    <cellStyle name="20% - Accent1 50 2 3" xfId="2161"/>
    <cellStyle name="20% - Accent1 50 3" xfId="2162"/>
    <cellStyle name="20% - Accent1 50 3 2" xfId="2163"/>
    <cellStyle name="20% - Accent1 50 3 2 2" xfId="2164"/>
    <cellStyle name="20% - Accent1 50 3 3" xfId="2165"/>
    <cellStyle name="20% - Accent1 50 4" xfId="2166"/>
    <cellStyle name="20% - Accent1 50 4 2" xfId="2167"/>
    <cellStyle name="20% - Accent1 50 5" xfId="2168"/>
    <cellStyle name="20% - Accent1 50 5 2" xfId="2169"/>
    <cellStyle name="20% - Accent1 50 6" xfId="2170"/>
    <cellStyle name="20% - Accent1 51" xfId="2171"/>
    <cellStyle name="20% - Accent1 51 2" xfId="2172"/>
    <cellStyle name="20% - Accent1 51 2 2" xfId="2173"/>
    <cellStyle name="20% - Accent1 51 2 2 2" xfId="2174"/>
    <cellStyle name="20% - Accent1 51 2 3" xfId="2175"/>
    <cellStyle name="20% - Accent1 51 3" xfId="2176"/>
    <cellStyle name="20% - Accent1 51 3 2" xfId="2177"/>
    <cellStyle name="20% - Accent1 51 3 2 2" xfId="2178"/>
    <cellStyle name="20% - Accent1 51 3 3" xfId="2179"/>
    <cellStyle name="20% - Accent1 51 4" xfId="2180"/>
    <cellStyle name="20% - Accent1 51 4 2" xfId="2181"/>
    <cellStyle name="20% - Accent1 51 5" xfId="2182"/>
    <cellStyle name="20% - Accent1 51 5 2" xfId="2183"/>
    <cellStyle name="20% - Accent1 51 6" xfId="2184"/>
    <cellStyle name="20% - Accent1 52" xfId="2185"/>
    <cellStyle name="20% - Accent1 52 2" xfId="2186"/>
    <cellStyle name="20% - Accent1 52 2 2" xfId="2187"/>
    <cellStyle name="20% - Accent1 52 2 2 2" xfId="2188"/>
    <cellStyle name="20% - Accent1 52 2 3" xfId="2189"/>
    <cellStyle name="20% - Accent1 52 3" xfId="2190"/>
    <cellStyle name="20% - Accent1 52 3 2" xfId="2191"/>
    <cellStyle name="20% - Accent1 52 3 2 2" xfId="2192"/>
    <cellStyle name="20% - Accent1 52 3 3" xfId="2193"/>
    <cellStyle name="20% - Accent1 52 4" xfId="2194"/>
    <cellStyle name="20% - Accent1 52 4 2" xfId="2195"/>
    <cellStyle name="20% - Accent1 52 5" xfId="2196"/>
    <cellStyle name="20% - Accent1 52 5 2" xfId="2197"/>
    <cellStyle name="20% - Accent1 52 6" xfId="2198"/>
    <cellStyle name="20% - Accent1 53" xfId="2199"/>
    <cellStyle name="20% - Accent1 53 2" xfId="2200"/>
    <cellStyle name="20% - Accent1 53 2 2" xfId="2201"/>
    <cellStyle name="20% - Accent1 53 2 2 2" xfId="2202"/>
    <cellStyle name="20% - Accent1 53 2 3" xfId="2203"/>
    <cellStyle name="20% - Accent1 53 3" xfId="2204"/>
    <cellStyle name="20% - Accent1 53 3 2" xfId="2205"/>
    <cellStyle name="20% - Accent1 53 3 2 2" xfId="2206"/>
    <cellStyle name="20% - Accent1 53 3 3" xfId="2207"/>
    <cellStyle name="20% - Accent1 53 4" xfId="2208"/>
    <cellStyle name="20% - Accent1 53 4 2" xfId="2209"/>
    <cellStyle name="20% - Accent1 53 5" xfId="2210"/>
    <cellStyle name="20% - Accent1 53 5 2" xfId="2211"/>
    <cellStyle name="20% - Accent1 53 6" xfId="2212"/>
    <cellStyle name="20% - Accent1 54" xfId="2213"/>
    <cellStyle name="20% - Accent1 54 2" xfId="2214"/>
    <cellStyle name="20% - Accent1 54 2 2" xfId="2215"/>
    <cellStyle name="20% - Accent1 54 2 2 2" xfId="2216"/>
    <cellStyle name="20% - Accent1 54 2 3" xfId="2217"/>
    <cellStyle name="20% - Accent1 54 3" xfId="2218"/>
    <cellStyle name="20% - Accent1 54 3 2" xfId="2219"/>
    <cellStyle name="20% - Accent1 54 3 2 2" xfId="2220"/>
    <cellStyle name="20% - Accent1 54 3 3" xfId="2221"/>
    <cellStyle name="20% - Accent1 54 4" xfId="2222"/>
    <cellStyle name="20% - Accent1 54 4 2" xfId="2223"/>
    <cellStyle name="20% - Accent1 54 5" xfId="2224"/>
    <cellStyle name="20% - Accent1 54 5 2" xfId="2225"/>
    <cellStyle name="20% - Accent1 54 6" xfId="2226"/>
    <cellStyle name="20% - Accent1 55" xfId="2227"/>
    <cellStyle name="20% - Accent1 55 2" xfId="2228"/>
    <cellStyle name="20% - Accent1 55 2 2" xfId="2229"/>
    <cellStyle name="20% - Accent1 55 2 2 2" xfId="2230"/>
    <cellStyle name="20% - Accent1 55 2 3" xfId="2231"/>
    <cellStyle name="20% - Accent1 55 3" xfId="2232"/>
    <cellStyle name="20% - Accent1 55 3 2" xfId="2233"/>
    <cellStyle name="20% - Accent1 55 3 2 2" xfId="2234"/>
    <cellStyle name="20% - Accent1 55 3 3" xfId="2235"/>
    <cellStyle name="20% - Accent1 55 4" xfId="2236"/>
    <cellStyle name="20% - Accent1 55 4 2" xfId="2237"/>
    <cellStyle name="20% - Accent1 55 5" xfId="2238"/>
    <cellStyle name="20% - Accent1 55 5 2" xfId="2239"/>
    <cellStyle name="20% - Accent1 55 6" xfId="2240"/>
    <cellStyle name="20% - Accent1 56" xfId="2241"/>
    <cellStyle name="20% - Accent1 56 2" xfId="2242"/>
    <cellStyle name="20% - Accent1 56 2 2" xfId="2243"/>
    <cellStyle name="20% - Accent1 56 2 2 2" xfId="2244"/>
    <cellStyle name="20% - Accent1 56 2 3" xfId="2245"/>
    <cellStyle name="20% - Accent1 56 3" xfId="2246"/>
    <cellStyle name="20% - Accent1 56 3 2" xfId="2247"/>
    <cellStyle name="20% - Accent1 56 3 2 2" xfId="2248"/>
    <cellStyle name="20% - Accent1 56 3 3" xfId="2249"/>
    <cellStyle name="20% - Accent1 56 4" xfId="2250"/>
    <cellStyle name="20% - Accent1 56 4 2" xfId="2251"/>
    <cellStyle name="20% - Accent1 56 5" xfId="2252"/>
    <cellStyle name="20% - Accent1 56 5 2" xfId="2253"/>
    <cellStyle name="20% - Accent1 56 6" xfId="2254"/>
    <cellStyle name="20% - Accent1 57" xfId="2255"/>
    <cellStyle name="20% - Accent1 57 2" xfId="2256"/>
    <cellStyle name="20% - Accent1 57 2 2" xfId="2257"/>
    <cellStyle name="20% - Accent1 57 2 2 2" xfId="2258"/>
    <cellStyle name="20% - Accent1 57 2 3" xfId="2259"/>
    <cellStyle name="20% - Accent1 57 3" xfId="2260"/>
    <cellStyle name="20% - Accent1 57 3 2" xfId="2261"/>
    <cellStyle name="20% - Accent1 57 3 2 2" xfId="2262"/>
    <cellStyle name="20% - Accent1 57 3 3" xfId="2263"/>
    <cellStyle name="20% - Accent1 57 4" xfId="2264"/>
    <cellStyle name="20% - Accent1 57 4 2" xfId="2265"/>
    <cellStyle name="20% - Accent1 57 5" xfId="2266"/>
    <cellStyle name="20% - Accent1 57 5 2" xfId="2267"/>
    <cellStyle name="20% - Accent1 57 6" xfId="2268"/>
    <cellStyle name="20% - Accent1 58" xfId="2269"/>
    <cellStyle name="20% - Accent1 58 2" xfId="2270"/>
    <cellStyle name="20% - Accent1 58 2 2" xfId="2271"/>
    <cellStyle name="20% - Accent1 58 2 2 2" xfId="2272"/>
    <cellStyle name="20% - Accent1 58 2 3" xfId="2273"/>
    <cellStyle name="20% - Accent1 58 3" xfId="2274"/>
    <cellStyle name="20% - Accent1 58 3 2" xfId="2275"/>
    <cellStyle name="20% - Accent1 58 3 2 2" xfId="2276"/>
    <cellStyle name="20% - Accent1 58 3 3" xfId="2277"/>
    <cellStyle name="20% - Accent1 58 4" xfId="2278"/>
    <cellStyle name="20% - Accent1 58 4 2" xfId="2279"/>
    <cellStyle name="20% - Accent1 58 5" xfId="2280"/>
    <cellStyle name="20% - Accent1 58 5 2" xfId="2281"/>
    <cellStyle name="20% - Accent1 58 6" xfId="2282"/>
    <cellStyle name="20% - Accent1 59" xfId="2283"/>
    <cellStyle name="20% - Accent1 6" xfId="2284"/>
    <cellStyle name="20% - Accent1 6 2" xfId="2285"/>
    <cellStyle name="20% - Accent1 6 3" xfId="2286"/>
    <cellStyle name="20% - Accent1 6 3 2" xfId="2287"/>
    <cellStyle name="20% - Accent1 6 3 2 2" xfId="29391"/>
    <cellStyle name="20% - Accent1 6 3 2 2 2" xfId="32962"/>
    <cellStyle name="20% - Accent1 6 3 2 3" xfId="31178"/>
    <cellStyle name="20% - Accent1 6 3 3" xfId="29390"/>
    <cellStyle name="20% - Accent1 6 3 3 2" xfId="32961"/>
    <cellStyle name="20% - Accent1 6 3 4" xfId="31177"/>
    <cellStyle name="20% - Accent1 6 4" xfId="2288"/>
    <cellStyle name="20% - Accent1 6 4 2" xfId="2289"/>
    <cellStyle name="20% - Accent1 6 4 2 2" xfId="29393"/>
    <cellStyle name="20% - Accent1 6 4 2 2 2" xfId="32964"/>
    <cellStyle name="20% - Accent1 6 4 2 3" xfId="31180"/>
    <cellStyle name="20% - Accent1 6 4 3" xfId="29392"/>
    <cellStyle name="20% - Accent1 6 4 3 2" xfId="32963"/>
    <cellStyle name="20% - Accent1 6 4 4" xfId="31179"/>
    <cellStyle name="20% - Accent1 6 5" xfId="2290"/>
    <cellStyle name="20% - Accent1 6 5 2" xfId="29394"/>
    <cellStyle name="20% - Accent1 6 5 2 2" xfId="32965"/>
    <cellStyle name="20% - Accent1 6 5 3" xfId="31181"/>
    <cellStyle name="20% - Accent1 6 6" xfId="29389"/>
    <cellStyle name="20% - Accent1 6 6 2" xfId="32960"/>
    <cellStyle name="20% - Accent1 6 7" xfId="31176"/>
    <cellStyle name="20% - Accent1 7" xfId="2291"/>
    <cellStyle name="20% - Accent1 7 2" xfId="2292"/>
    <cellStyle name="20% - Accent1 7 3" xfId="2293"/>
    <cellStyle name="20% - Accent1 7 3 2" xfId="2294"/>
    <cellStyle name="20% - Accent1 7 3 2 2" xfId="29397"/>
    <cellStyle name="20% - Accent1 7 3 2 2 2" xfId="32968"/>
    <cellStyle name="20% - Accent1 7 3 2 3" xfId="31184"/>
    <cellStyle name="20% - Accent1 7 3 3" xfId="29396"/>
    <cellStyle name="20% - Accent1 7 3 3 2" xfId="32967"/>
    <cellStyle name="20% - Accent1 7 3 4" xfId="31183"/>
    <cellStyle name="20% - Accent1 7 4" xfId="2295"/>
    <cellStyle name="20% - Accent1 7 4 2" xfId="2296"/>
    <cellStyle name="20% - Accent1 7 4 2 2" xfId="29399"/>
    <cellStyle name="20% - Accent1 7 4 2 2 2" xfId="32970"/>
    <cellStyle name="20% - Accent1 7 4 2 3" xfId="31186"/>
    <cellStyle name="20% - Accent1 7 4 3" xfId="29398"/>
    <cellStyle name="20% - Accent1 7 4 3 2" xfId="32969"/>
    <cellStyle name="20% - Accent1 7 4 4" xfId="31185"/>
    <cellStyle name="20% - Accent1 7 5" xfId="2297"/>
    <cellStyle name="20% - Accent1 7 5 2" xfId="29400"/>
    <cellStyle name="20% - Accent1 7 5 2 2" xfId="32971"/>
    <cellStyle name="20% - Accent1 7 5 3" xfId="31187"/>
    <cellStyle name="20% - Accent1 7 6" xfId="29395"/>
    <cellStyle name="20% - Accent1 7 6 2" xfId="32966"/>
    <cellStyle name="20% - Accent1 7 7" xfId="31182"/>
    <cellStyle name="20% - Accent1 8" xfId="2298"/>
    <cellStyle name="20% - Accent1 8 2" xfId="2299"/>
    <cellStyle name="20% - Accent1 8 3" xfId="2300"/>
    <cellStyle name="20% - Accent1 8 3 2" xfId="2301"/>
    <cellStyle name="20% - Accent1 8 3 2 2" xfId="29403"/>
    <cellStyle name="20% - Accent1 8 3 2 2 2" xfId="32974"/>
    <cellStyle name="20% - Accent1 8 3 2 3" xfId="31190"/>
    <cellStyle name="20% - Accent1 8 3 3" xfId="29402"/>
    <cellStyle name="20% - Accent1 8 3 3 2" xfId="32973"/>
    <cellStyle name="20% - Accent1 8 3 4" xfId="31189"/>
    <cellStyle name="20% - Accent1 8 4" xfId="2302"/>
    <cellStyle name="20% - Accent1 8 4 2" xfId="2303"/>
    <cellStyle name="20% - Accent1 8 4 2 2" xfId="29405"/>
    <cellStyle name="20% - Accent1 8 4 2 2 2" xfId="32976"/>
    <cellStyle name="20% - Accent1 8 4 2 3" xfId="31192"/>
    <cellStyle name="20% - Accent1 8 4 3" xfId="29404"/>
    <cellStyle name="20% - Accent1 8 4 3 2" xfId="32975"/>
    <cellStyle name="20% - Accent1 8 4 4" xfId="31191"/>
    <cellStyle name="20% - Accent1 8 5" xfId="2304"/>
    <cellStyle name="20% - Accent1 8 5 2" xfId="29406"/>
    <cellStyle name="20% - Accent1 8 5 2 2" xfId="32977"/>
    <cellStyle name="20% - Accent1 8 5 3" xfId="31193"/>
    <cellStyle name="20% - Accent1 8 6" xfId="29401"/>
    <cellStyle name="20% - Accent1 8 6 2" xfId="32972"/>
    <cellStyle name="20% - Accent1 8 7" xfId="31188"/>
    <cellStyle name="20% - Accent1 9" xfId="2305"/>
    <cellStyle name="20% - Accent1 9 2" xfId="2306"/>
    <cellStyle name="20% - Accent1 9 3" xfId="2307"/>
    <cellStyle name="20% - Accent1 9 3 2" xfId="2308"/>
    <cellStyle name="20% - Accent1 9 3 2 2" xfId="29409"/>
    <cellStyle name="20% - Accent1 9 3 2 2 2" xfId="32980"/>
    <cellStyle name="20% - Accent1 9 3 2 3" xfId="31196"/>
    <cellStyle name="20% - Accent1 9 3 3" xfId="29408"/>
    <cellStyle name="20% - Accent1 9 3 3 2" xfId="32979"/>
    <cellStyle name="20% - Accent1 9 3 4" xfId="31195"/>
    <cellStyle name="20% - Accent1 9 4" xfId="2309"/>
    <cellStyle name="20% - Accent1 9 4 2" xfId="29410"/>
    <cellStyle name="20% - Accent1 9 4 2 2" xfId="32981"/>
    <cellStyle name="20% - Accent1 9 4 3" xfId="31197"/>
    <cellStyle name="20% - Accent1 9 5" xfId="29407"/>
    <cellStyle name="20% - Accent1 9 5 2" xfId="32978"/>
    <cellStyle name="20% - Accent1 9 6" xfId="31194"/>
    <cellStyle name="20% - Accent2 10" xfId="2310"/>
    <cellStyle name="20% - Accent2 10 2" xfId="2311"/>
    <cellStyle name="20% - Accent2 10 3" xfId="2312"/>
    <cellStyle name="20% - Accent2 10 3 2" xfId="2313"/>
    <cellStyle name="20% - Accent2 10 3 2 2" xfId="29413"/>
    <cellStyle name="20% - Accent2 10 3 2 2 2" xfId="32984"/>
    <cellStyle name="20% - Accent2 10 3 2 3" xfId="31200"/>
    <cellStyle name="20% - Accent2 10 3 3" xfId="29412"/>
    <cellStyle name="20% - Accent2 10 3 3 2" xfId="32983"/>
    <cellStyle name="20% - Accent2 10 3 4" xfId="31199"/>
    <cellStyle name="20% - Accent2 10 4" xfId="2314"/>
    <cellStyle name="20% - Accent2 10 4 2" xfId="29414"/>
    <cellStyle name="20% - Accent2 10 4 2 2" xfId="32985"/>
    <cellStyle name="20% - Accent2 10 4 3" xfId="31201"/>
    <cellStyle name="20% - Accent2 10 5" xfId="29411"/>
    <cellStyle name="20% - Accent2 10 5 2" xfId="32982"/>
    <cellStyle name="20% - Accent2 10 6" xfId="31198"/>
    <cellStyle name="20% - Accent2 11" xfId="2315"/>
    <cellStyle name="20% - Accent2 11 2" xfId="2316"/>
    <cellStyle name="20% - Accent2 11 3" xfId="2317"/>
    <cellStyle name="20% - Accent2 11 3 2" xfId="2318"/>
    <cellStyle name="20% - Accent2 11 3 2 2" xfId="29417"/>
    <cellStyle name="20% - Accent2 11 3 2 2 2" xfId="32988"/>
    <cellStyle name="20% - Accent2 11 3 2 3" xfId="31204"/>
    <cellStyle name="20% - Accent2 11 3 3" xfId="29416"/>
    <cellStyle name="20% - Accent2 11 3 3 2" xfId="32987"/>
    <cellStyle name="20% - Accent2 11 3 4" xfId="31203"/>
    <cellStyle name="20% - Accent2 11 4" xfId="2319"/>
    <cellStyle name="20% - Accent2 11 4 2" xfId="29418"/>
    <cellStyle name="20% - Accent2 11 4 2 2" xfId="32989"/>
    <cellStyle name="20% - Accent2 11 4 3" xfId="31205"/>
    <cellStyle name="20% - Accent2 11 5" xfId="29415"/>
    <cellStyle name="20% - Accent2 11 5 2" xfId="32986"/>
    <cellStyle name="20% - Accent2 11 6" xfId="31202"/>
    <cellStyle name="20% - Accent2 12" xfId="2320"/>
    <cellStyle name="20% - Accent2 12 2" xfId="2321"/>
    <cellStyle name="20% - Accent2 12 3" xfId="2322"/>
    <cellStyle name="20% - Accent2 12 3 2" xfId="2323"/>
    <cellStyle name="20% - Accent2 12 3 2 2" xfId="29420"/>
    <cellStyle name="20% - Accent2 12 3 2 2 2" xfId="32991"/>
    <cellStyle name="20% - Accent2 12 3 2 3" xfId="31207"/>
    <cellStyle name="20% - Accent2 12 3 3" xfId="29419"/>
    <cellStyle name="20% - Accent2 12 3 3 2" xfId="32990"/>
    <cellStyle name="20% - Accent2 12 3 4" xfId="31206"/>
    <cellStyle name="20% - Accent2 12 4" xfId="2324"/>
    <cellStyle name="20% - Accent2 12 4 2" xfId="29421"/>
    <cellStyle name="20% - Accent2 12 4 2 2" xfId="32992"/>
    <cellStyle name="20% - Accent2 12 4 3" xfId="31208"/>
    <cellStyle name="20% - Accent2 13" xfId="2325"/>
    <cellStyle name="20% - Accent2 13 2" xfId="2326"/>
    <cellStyle name="20% - Accent2 14" xfId="2327"/>
    <cellStyle name="20% - Accent2 15" xfId="2328"/>
    <cellStyle name="20% - Accent2 15 2" xfId="2329"/>
    <cellStyle name="20% - Accent2 15 2 2" xfId="29423"/>
    <cellStyle name="20% - Accent2 15 2 2 2" xfId="32994"/>
    <cellStyle name="20% - Accent2 15 2 3" xfId="31210"/>
    <cellStyle name="20% - Accent2 15 3" xfId="29422"/>
    <cellStyle name="20% - Accent2 15 3 2" xfId="32993"/>
    <cellStyle name="20% - Accent2 15 4" xfId="31209"/>
    <cellStyle name="20% - Accent2 16" xfId="2330"/>
    <cellStyle name="20% - Accent2 16 2" xfId="2331"/>
    <cellStyle name="20% - Accent2 16 2 2" xfId="2332"/>
    <cellStyle name="20% - Accent2 16 2 2 2" xfId="2333"/>
    <cellStyle name="20% - Accent2 16 2 3" xfId="2334"/>
    <cellStyle name="20% - Accent2 16 3" xfId="2335"/>
    <cellStyle name="20% - Accent2 16 3 2" xfId="2336"/>
    <cellStyle name="20% - Accent2 16 3 2 2" xfId="2337"/>
    <cellStyle name="20% - Accent2 16 3 3" xfId="2338"/>
    <cellStyle name="20% - Accent2 16 4" xfId="2339"/>
    <cellStyle name="20% - Accent2 16 4 2" xfId="2340"/>
    <cellStyle name="20% - Accent2 16 5" xfId="2341"/>
    <cellStyle name="20% - Accent2 16 5 2" xfId="2342"/>
    <cellStyle name="20% - Accent2 16 6" xfId="2343"/>
    <cellStyle name="20% - Accent2 17" xfId="2344"/>
    <cellStyle name="20% - Accent2 17 2" xfId="2345"/>
    <cellStyle name="20% - Accent2 17 2 2" xfId="2346"/>
    <cellStyle name="20% - Accent2 17 2 2 2" xfId="2347"/>
    <cellStyle name="20% - Accent2 17 2 3" xfId="2348"/>
    <cellStyle name="20% - Accent2 17 3" xfId="2349"/>
    <cellStyle name="20% - Accent2 17 3 2" xfId="2350"/>
    <cellStyle name="20% - Accent2 17 3 2 2" xfId="2351"/>
    <cellStyle name="20% - Accent2 17 3 3" xfId="2352"/>
    <cellStyle name="20% - Accent2 17 4" xfId="2353"/>
    <cellStyle name="20% - Accent2 17 4 2" xfId="2354"/>
    <cellStyle name="20% - Accent2 17 5" xfId="2355"/>
    <cellStyle name="20% - Accent2 17 5 2" xfId="2356"/>
    <cellStyle name="20% - Accent2 17 6" xfId="2357"/>
    <cellStyle name="20% - Accent2 18" xfId="2358"/>
    <cellStyle name="20% - Accent2 18 2" xfId="2359"/>
    <cellStyle name="20% - Accent2 18 2 2" xfId="2360"/>
    <cellStyle name="20% - Accent2 18 2 2 2" xfId="2361"/>
    <cellStyle name="20% - Accent2 18 2 3" xfId="2362"/>
    <cellStyle name="20% - Accent2 18 3" xfId="2363"/>
    <cellStyle name="20% - Accent2 18 3 2" xfId="2364"/>
    <cellStyle name="20% - Accent2 18 3 2 2" xfId="2365"/>
    <cellStyle name="20% - Accent2 18 3 3" xfId="2366"/>
    <cellStyle name="20% - Accent2 18 4" xfId="2367"/>
    <cellStyle name="20% - Accent2 18 4 2" xfId="2368"/>
    <cellStyle name="20% - Accent2 18 5" xfId="2369"/>
    <cellStyle name="20% - Accent2 18 5 2" xfId="2370"/>
    <cellStyle name="20% - Accent2 18 6" xfId="2371"/>
    <cellStyle name="20% - Accent2 19" xfId="2372"/>
    <cellStyle name="20% - Accent2 19 2" xfId="2373"/>
    <cellStyle name="20% - Accent2 19 2 2" xfId="2374"/>
    <cellStyle name="20% - Accent2 19 2 2 2" xfId="2375"/>
    <cellStyle name="20% - Accent2 19 2 3" xfId="2376"/>
    <cellStyle name="20% - Accent2 19 3" xfId="2377"/>
    <cellStyle name="20% - Accent2 19 3 2" xfId="2378"/>
    <cellStyle name="20% - Accent2 19 3 2 2" xfId="2379"/>
    <cellStyle name="20% - Accent2 19 3 3" xfId="2380"/>
    <cellStyle name="20% - Accent2 19 4" xfId="2381"/>
    <cellStyle name="20% - Accent2 19 4 2" xfId="2382"/>
    <cellStyle name="20% - Accent2 19 5" xfId="2383"/>
    <cellStyle name="20% - Accent2 19 5 2" xfId="2384"/>
    <cellStyle name="20% - Accent2 19 6" xfId="2385"/>
    <cellStyle name="20% - Accent2 2" xfId="2386"/>
    <cellStyle name="20% - Accent2 2 10" xfId="2387"/>
    <cellStyle name="20% - Accent2 2 10 2" xfId="2388"/>
    <cellStyle name="20% - Accent2 2 10 2 2" xfId="29426"/>
    <cellStyle name="20% - Accent2 2 10 2 2 2" xfId="32997"/>
    <cellStyle name="20% - Accent2 2 10 2 3" xfId="31213"/>
    <cellStyle name="20% - Accent2 2 10 3" xfId="29425"/>
    <cellStyle name="20% - Accent2 2 10 3 2" xfId="32996"/>
    <cellStyle name="20% - Accent2 2 10 4" xfId="31212"/>
    <cellStyle name="20% - Accent2 2 11" xfId="2389"/>
    <cellStyle name="20% - Accent2 2 11 2" xfId="2390"/>
    <cellStyle name="20% - Accent2 2 11 2 2" xfId="2391"/>
    <cellStyle name="20% - Accent2 2 11 2 2 2" xfId="29429"/>
    <cellStyle name="20% - Accent2 2 11 2 2 2 2" xfId="33000"/>
    <cellStyle name="20% - Accent2 2 11 2 2 3" xfId="31216"/>
    <cellStyle name="20% - Accent2 2 11 2 3" xfId="29428"/>
    <cellStyle name="20% - Accent2 2 11 2 3 2" xfId="32999"/>
    <cellStyle name="20% - Accent2 2 11 2 4" xfId="31215"/>
    <cellStyle name="20% - Accent2 2 11 3" xfId="2392"/>
    <cellStyle name="20% - Accent2 2 11 3 2" xfId="29430"/>
    <cellStyle name="20% - Accent2 2 11 3 2 2" xfId="33001"/>
    <cellStyle name="20% - Accent2 2 11 3 3" xfId="31217"/>
    <cellStyle name="20% - Accent2 2 11 4" xfId="29427"/>
    <cellStyle name="20% - Accent2 2 11 4 2" xfId="32998"/>
    <cellStyle name="20% - Accent2 2 11 5" xfId="31214"/>
    <cellStyle name="20% - Accent2 2 12" xfId="2393"/>
    <cellStyle name="20% - Accent2 2 12 2" xfId="2394"/>
    <cellStyle name="20% - Accent2 2 12 2 2" xfId="29432"/>
    <cellStyle name="20% - Accent2 2 12 2 2 2" xfId="33003"/>
    <cellStyle name="20% - Accent2 2 12 2 3" xfId="31219"/>
    <cellStyle name="20% - Accent2 2 12 3" xfId="29431"/>
    <cellStyle name="20% - Accent2 2 12 3 2" xfId="33002"/>
    <cellStyle name="20% - Accent2 2 12 4" xfId="31218"/>
    <cellStyle name="20% - Accent2 2 13" xfId="2395"/>
    <cellStyle name="20% - Accent2 2 13 2" xfId="2396"/>
    <cellStyle name="20% - Accent2 2 13 2 2" xfId="29434"/>
    <cellStyle name="20% - Accent2 2 13 2 2 2" xfId="33005"/>
    <cellStyle name="20% - Accent2 2 13 2 3" xfId="31221"/>
    <cellStyle name="20% - Accent2 2 13 3" xfId="29433"/>
    <cellStyle name="20% - Accent2 2 13 3 2" xfId="33004"/>
    <cellStyle name="20% - Accent2 2 13 4" xfId="31220"/>
    <cellStyle name="20% - Accent2 2 14" xfId="2397"/>
    <cellStyle name="20% - Accent2 2 14 2" xfId="2398"/>
    <cellStyle name="20% - Accent2 2 14 2 2" xfId="29436"/>
    <cellStyle name="20% - Accent2 2 14 2 2 2" xfId="33007"/>
    <cellStyle name="20% - Accent2 2 14 2 3" xfId="31223"/>
    <cellStyle name="20% - Accent2 2 14 3" xfId="29435"/>
    <cellStyle name="20% - Accent2 2 14 3 2" xfId="33006"/>
    <cellStyle name="20% - Accent2 2 14 4" xfId="31222"/>
    <cellStyle name="20% - Accent2 2 15" xfId="2399"/>
    <cellStyle name="20% - Accent2 2 15 2" xfId="2400"/>
    <cellStyle name="20% - Accent2 2 15 2 2" xfId="29438"/>
    <cellStyle name="20% - Accent2 2 15 2 2 2" xfId="33009"/>
    <cellStyle name="20% - Accent2 2 15 2 3" xfId="31225"/>
    <cellStyle name="20% - Accent2 2 15 3" xfId="29437"/>
    <cellStyle name="20% - Accent2 2 15 3 2" xfId="33008"/>
    <cellStyle name="20% - Accent2 2 15 4" xfId="31224"/>
    <cellStyle name="20% - Accent2 2 16" xfId="2401"/>
    <cellStyle name="20% - Accent2 2 16 2" xfId="2402"/>
    <cellStyle name="20% - Accent2 2 16 2 2" xfId="29440"/>
    <cellStyle name="20% - Accent2 2 16 2 2 2" xfId="33011"/>
    <cellStyle name="20% - Accent2 2 16 2 3" xfId="31227"/>
    <cellStyle name="20% - Accent2 2 16 3" xfId="29439"/>
    <cellStyle name="20% - Accent2 2 16 3 2" xfId="33010"/>
    <cellStyle name="20% - Accent2 2 16 4" xfId="31226"/>
    <cellStyle name="20% - Accent2 2 17" xfId="2403"/>
    <cellStyle name="20% - Accent2 2 17 2" xfId="29441"/>
    <cellStyle name="20% - Accent2 2 17 2 2" xfId="33012"/>
    <cellStyle name="20% - Accent2 2 17 3" xfId="31228"/>
    <cellStyle name="20% - Accent2 2 18" xfId="2404"/>
    <cellStyle name="20% - Accent2 2 18 2" xfId="29442"/>
    <cellStyle name="20% - Accent2 2 18 2 2" xfId="33013"/>
    <cellStyle name="20% - Accent2 2 18 3" xfId="31229"/>
    <cellStyle name="20% - Accent2 2 19" xfId="29424"/>
    <cellStyle name="20% - Accent2 2 19 2" xfId="32995"/>
    <cellStyle name="20% - Accent2 2 2" xfId="2405"/>
    <cellStyle name="20% - Accent2 2 2 10" xfId="2406"/>
    <cellStyle name="20% - Accent2 2 2 2" xfId="2407"/>
    <cellStyle name="20% - Accent2 2 2 2 2" xfId="2408"/>
    <cellStyle name="20% - Accent2 2 2 2 2 2" xfId="29443"/>
    <cellStyle name="20% - Accent2 2 2 2 2 2 2" xfId="33014"/>
    <cellStyle name="20% - Accent2 2 2 2 2 3" xfId="31230"/>
    <cellStyle name="20% - Accent2 2 2 3" xfId="2409"/>
    <cellStyle name="20% - Accent2 2 2 3 2" xfId="2410"/>
    <cellStyle name="20% - Accent2 2 2 3 2 2" xfId="29444"/>
    <cellStyle name="20% - Accent2 2 2 3 2 2 2" xfId="33015"/>
    <cellStyle name="20% - Accent2 2 2 3 2 3" xfId="31231"/>
    <cellStyle name="20% - Accent2 2 2 4" xfId="2411"/>
    <cellStyle name="20% - Accent2 2 2 4 2" xfId="2412"/>
    <cellStyle name="20% - Accent2 2 2 4 2 2" xfId="29445"/>
    <cellStyle name="20% - Accent2 2 2 4 2 2 2" xfId="33016"/>
    <cellStyle name="20% - Accent2 2 2 4 2 3" xfId="31232"/>
    <cellStyle name="20% - Accent2 2 2 5" xfId="2413"/>
    <cellStyle name="20% - Accent2 2 2 5 2" xfId="2414"/>
    <cellStyle name="20% - Accent2 2 2 5 2 2" xfId="29446"/>
    <cellStyle name="20% - Accent2 2 2 5 2 2 2" xfId="33017"/>
    <cellStyle name="20% - Accent2 2 2 5 2 3" xfId="31233"/>
    <cellStyle name="20% - Accent2 2 2 6" xfId="2415"/>
    <cellStyle name="20% - Accent2 2 2 7" xfId="2416"/>
    <cellStyle name="20% - Accent2 2 2 8" xfId="2417"/>
    <cellStyle name="20% - Accent2 2 2 9" xfId="2418"/>
    <cellStyle name="20% - Accent2 2 20" xfId="31211"/>
    <cellStyle name="20% - Accent2 2 3" xfId="2419"/>
    <cellStyle name="20% - Accent2 2 3 2" xfId="2420"/>
    <cellStyle name="20% - Accent2 2 3 2 2" xfId="2421"/>
    <cellStyle name="20% - Accent2 2 3 2 2 2" xfId="29449"/>
    <cellStyle name="20% - Accent2 2 3 2 2 2 2" xfId="33020"/>
    <cellStyle name="20% - Accent2 2 3 2 2 3" xfId="31236"/>
    <cellStyle name="20% - Accent2 2 3 2 3" xfId="29448"/>
    <cellStyle name="20% - Accent2 2 3 2 3 2" xfId="33019"/>
    <cellStyle name="20% - Accent2 2 3 2 4" xfId="31235"/>
    <cellStyle name="20% - Accent2 2 3 3" xfId="2422"/>
    <cellStyle name="20% - Accent2 2 3 3 2" xfId="29450"/>
    <cellStyle name="20% - Accent2 2 3 3 2 2" xfId="33021"/>
    <cellStyle name="20% - Accent2 2 3 3 3" xfId="31237"/>
    <cellStyle name="20% - Accent2 2 3 4" xfId="29447"/>
    <cellStyle name="20% - Accent2 2 3 4 2" xfId="33018"/>
    <cellStyle name="20% - Accent2 2 3 5" xfId="31234"/>
    <cellStyle name="20% - Accent2 2 4" xfId="2423"/>
    <cellStyle name="20% - Accent2 2 4 2" xfId="2424"/>
    <cellStyle name="20% - Accent2 2 4 2 2" xfId="29452"/>
    <cellStyle name="20% - Accent2 2 4 2 2 2" xfId="33023"/>
    <cellStyle name="20% - Accent2 2 4 2 3" xfId="31239"/>
    <cellStyle name="20% - Accent2 2 4 3" xfId="29451"/>
    <cellStyle name="20% - Accent2 2 4 3 2" xfId="33022"/>
    <cellStyle name="20% - Accent2 2 4 4" xfId="31238"/>
    <cellStyle name="20% - Accent2 2 5" xfId="2425"/>
    <cellStyle name="20% - Accent2 2 5 2" xfId="2426"/>
    <cellStyle name="20% - Accent2 2 5 2 2" xfId="29454"/>
    <cellStyle name="20% - Accent2 2 5 2 2 2" xfId="33025"/>
    <cellStyle name="20% - Accent2 2 5 2 3" xfId="31241"/>
    <cellStyle name="20% - Accent2 2 5 3" xfId="29453"/>
    <cellStyle name="20% - Accent2 2 5 3 2" xfId="33024"/>
    <cellStyle name="20% - Accent2 2 5 4" xfId="31240"/>
    <cellStyle name="20% - Accent2 2 6" xfId="2427"/>
    <cellStyle name="20% - Accent2 2 6 2" xfId="2428"/>
    <cellStyle name="20% - Accent2 2 6 2 2" xfId="29456"/>
    <cellStyle name="20% - Accent2 2 6 2 2 2" xfId="33027"/>
    <cellStyle name="20% - Accent2 2 6 2 3" xfId="31243"/>
    <cellStyle name="20% - Accent2 2 6 3" xfId="29455"/>
    <cellStyle name="20% - Accent2 2 6 3 2" xfId="33026"/>
    <cellStyle name="20% - Accent2 2 6 4" xfId="31242"/>
    <cellStyle name="20% - Accent2 2 7" xfId="2429"/>
    <cellStyle name="20% - Accent2 2 7 2" xfId="2430"/>
    <cellStyle name="20% - Accent2 2 7 2 2" xfId="29458"/>
    <cellStyle name="20% - Accent2 2 7 2 2 2" xfId="33029"/>
    <cellStyle name="20% - Accent2 2 7 2 3" xfId="31245"/>
    <cellStyle name="20% - Accent2 2 7 3" xfId="29457"/>
    <cellStyle name="20% - Accent2 2 7 3 2" xfId="33028"/>
    <cellStyle name="20% - Accent2 2 7 4" xfId="31244"/>
    <cellStyle name="20% - Accent2 2 8" xfId="2431"/>
    <cellStyle name="20% - Accent2 2 8 2" xfId="2432"/>
    <cellStyle name="20% - Accent2 2 8 2 2" xfId="29460"/>
    <cellStyle name="20% - Accent2 2 8 2 2 2" xfId="33031"/>
    <cellStyle name="20% - Accent2 2 8 2 3" xfId="31247"/>
    <cellStyle name="20% - Accent2 2 8 3" xfId="29459"/>
    <cellStyle name="20% - Accent2 2 8 3 2" xfId="33030"/>
    <cellStyle name="20% - Accent2 2 8 4" xfId="31246"/>
    <cellStyle name="20% - Accent2 2 9" xfId="2433"/>
    <cellStyle name="20% - Accent2 2 9 2" xfId="2434"/>
    <cellStyle name="20% - Accent2 2 9 2 2" xfId="29462"/>
    <cellStyle name="20% - Accent2 2 9 2 2 2" xfId="33033"/>
    <cellStyle name="20% - Accent2 2 9 2 3" xfId="31249"/>
    <cellStyle name="20% - Accent2 2 9 3" xfId="29461"/>
    <cellStyle name="20% - Accent2 2 9 3 2" xfId="33032"/>
    <cellStyle name="20% - Accent2 2 9 4" xfId="31248"/>
    <cellStyle name="20% - Accent2 20" xfId="2435"/>
    <cellStyle name="20% - Accent2 20 2" xfId="2436"/>
    <cellStyle name="20% - Accent2 20 2 2" xfId="2437"/>
    <cellStyle name="20% - Accent2 20 2 2 2" xfId="2438"/>
    <cellStyle name="20% - Accent2 20 2 3" xfId="2439"/>
    <cellStyle name="20% - Accent2 20 3" xfId="2440"/>
    <cellStyle name="20% - Accent2 20 3 2" xfId="2441"/>
    <cellStyle name="20% - Accent2 20 3 2 2" xfId="2442"/>
    <cellStyle name="20% - Accent2 20 3 3" xfId="2443"/>
    <cellStyle name="20% - Accent2 20 4" xfId="2444"/>
    <cellStyle name="20% - Accent2 20 4 2" xfId="2445"/>
    <cellStyle name="20% - Accent2 20 5" xfId="2446"/>
    <cellStyle name="20% - Accent2 20 5 2" xfId="2447"/>
    <cellStyle name="20% - Accent2 20 6" xfId="2448"/>
    <cellStyle name="20% - Accent2 21" xfId="2449"/>
    <cellStyle name="20% - Accent2 21 2" xfId="2450"/>
    <cellStyle name="20% - Accent2 21 2 2" xfId="2451"/>
    <cellStyle name="20% - Accent2 21 2 2 2" xfId="2452"/>
    <cellStyle name="20% - Accent2 21 2 3" xfId="2453"/>
    <cellStyle name="20% - Accent2 21 3" xfId="2454"/>
    <cellStyle name="20% - Accent2 21 3 2" xfId="2455"/>
    <cellStyle name="20% - Accent2 21 3 2 2" xfId="2456"/>
    <cellStyle name="20% - Accent2 21 3 3" xfId="2457"/>
    <cellStyle name="20% - Accent2 21 4" xfId="2458"/>
    <cellStyle name="20% - Accent2 21 4 2" xfId="2459"/>
    <cellStyle name="20% - Accent2 21 5" xfId="2460"/>
    <cellStyle name="20% - Accent2 21 5 2" xfId="2461"/>
    <cellStyle name="20% - Accent2 21 6" xfId="2462"/>
    <cellStyle name="20% - Accent2 22" xfId="2463"/>
    <cellStyle name="20% - Accent2 22 2" xfId="2464"/>
    <cellStyle name="20% - Accent2 22 2 2" xfId="2465"/>
    <cellStyle name="20% - Accent2 22 2 2 2" xfId="2466"/>
    <cellStyle name="20% - Accent2 22 2 3" xfId="2467"/>
    <cellStyle name="20% - Accent2 22 3" xfId="2468"/>
    <cellStyle name="20% - Accent2 22 3 2" xfId="2469"/>
    <cellStyle name="20% - Accent2 22 3 2 2" xfId="2470"/>
    <cellStyle name="20% - Accent2 22 3 3" xfId="2471"/>
    <cellStyle name="20% - Accent2 22 4" xfId="2472"/>
    <cellStyle name="20% - Accent2 22 4 2" xfId="2473"/>
    <cellStyle name="20% - Accent2 22 5" xfId="2474"/>
    <cellStyle name="20% - Accent2 22 5 2" xfId="2475"/>
    <cellStyle name="20% - Accent2 22 6" xfId="2476"/>
    <cellStyle name="20% - Accent2 23" xfId="2477"/>
    <cellStyle name="20% - Accent2 23 2" xfId="2478"/>
    <cellStyle name="20% - Accent2 23 2 2" xfId="2479"/>
    <cellStyle name="20% - Accent2 23 2 2 2" xfId="2480"/>
    <cellStyle name="20% - Accent2 23 2 3" xfId="2481"/>
    <cellStyle name="20% - Accent2 23 3" xfId="2482"/>
    <cellStyle name="20% - Accent2 23 3 2" xfId="2483"/>
    <cellStyle name="20% - Accent2 23 3 2 2" xfId="2484"/>
    <cellStyle name="20% - Accent2 23 3 3" xfId="2485"/>
    <cellStyle name="20% - Accent2 23 4" xfId="2486"/>
    <cellStyle name="20% - Accent2 23 4 2" xfId="2487"/>
    <cellStyle name="20% - Accent2 23 5" xfId="2488"/>
    <cellStyle name="20% - Accent2 23 5 2" xfId="2489"/>
    <cellStyle name="20% - Accent2 23 6" xfId="2490"/>
    <cellStyle name="20% - Accent2 24" xfId="2491"/>
    <cellStyle name="20% - Accent2 24 2" xfId="2492"/>
    <cellStyle name="20% - Accent2 24 2 2" xfId="2493"/>
    <cellStyle name="20% - Accent2 24 2 2 2" xfId="2494"/>
    <cellStyle name="20% - Accent2 24 2 3" xfId="2495"/>
    <cellStyle name="20% - Accent2 24 3" xfId="2496"/>
    <cellStyle name="20% - Accent2 24 3 2" xfId="2497"/>
    <cellStyle name="20% - Accent2 24 3 2 2" xfId="2498"/>
    <cellStyle name="20% - Accent2 24 3 3" xfId="2499"/>
    <cellStyle name="20% - Accent2 24 4" xfId="2500"/>
    <cellStyle name="20% - Accent2 24 4 2" xfId="2501"/>
    <cellStyle name="20% - Accent2 24 5" xfId="2502"/>
    <cellStyle name="20% - Accent2 24 5 2" xfId="2503"/>
    <cellStyle name="20% - Accent2 24 6" xfId="2504"/>
    <cellStyle name="20% - Accent2 25" xfId="2505"/>
    <cellStyle name="20% - Accent2 25 2" xfId="2506"/>
    <cellStyle name="20% - Accent2 25 2 2" xfId="2507"/>
    <cellStyle name="20% - Accent2 25 2 2 2" xfId="2508"/>
    <cellStyle name="20% - Accent2 25 2 3" xfId="2509"/>
    <cellStyle name="20% - Accent2 25 3" xfId="2510"/>
    <cellStyle name="20% - Accent2 25 3 2" xfId="2511"/>
    <cellStyle name="20% - Accent2 25 3 2 2" xfId="2512"/>
    <cellStyle name="20% - Accent2 25 3 3" xfId="2513"/>
    <cellStyle name="20% - Accent2 25 4" xfId="2514"/>
    <cellStyle name="20% - Accent2 25 4 2" xfId="2515"/>
    <cellStyle name="20% - Accent2 25 5" xfId="2516"/>
    <cellStyle name="20% - Accent2 25 5 2" xfId="2517"/>
    <cellStyle name="20% - Accent2 25 6" xfId="2518"/>
    <cellStyle name="20% - Accent2 26" xfId="2519"/>
    <cellStyle name="20% - Accent2 26 2" xfId="2520"/>
    <cellStyle name="20% - Accent2 26 2 2" xfId="2521"/>
    <cellStyle name="20% - Accent2 26 2 2 2" xfId="2522"/>
    <cellStyle name="20% - Accent2 26 2 3" xfId="2523"/>
    <cellStyle name="20% - Accent2 26 3" xfId="2524"/>
    <cellStyle name="20% - Accent2 26 3 2" xfId="2525"/>
    <cellStyle name="20% - Accent2 26 3 2 2" xfId="2526"/>
    <cellStyle name="20% - Accent2 26 3 3" xfId="2527"/>
    <cellStyle name="20% - Accent2 26 4" xfId="2528"/>
    <cellStyle name="20% - Accent2 26 4 2" xfId="2529"/>
    <cellStyle name="20% - Accent2 26 5" xfId="2530"/>
    <cellStyle name="20% - Accent2 26 5 2" xfId="2531"/>
    <cellStyle name="20% - Accent2 26 6" xfId="2532"/>
    <cellStyle name="20% - Accent2 27" xfId="2533"/>
    <cellStyle name="20% - Accent2 27 2" xfId="2534"/>
    <cellStyle name="20% - Accent2 27 2 2" xfId="2535"/>
    <cellStyle name="20% - Accent2 27 2 2 2" xfId="2536"/>
    <cellStyle name="20% - Accent2 27 2 3" xfId="2537"/>
    <cellStyle name="20% - Accent2 27 3" xfId="2538"/>
    <cellStyle name="20% - Accent2 27 3 2" xfId="2539"/>
    <cellStyle name="20% - Accent2 27 3 2 2" xfId="2540"/>
    <cellStyle name="20% - Accent2 27 3 3" xfId="2541"/>
    <cellStyle name="20% - Accent2 27 4" xfId="2542"/>
    <cellStyle name="20% - Accent2 27 4 2" xfId="2543"/>
    <cellStyle name="20% - Accent2 27 5" xfId="2544"/>
    <cellStyle name="20% - Accent2 27 5 2" xfId="2545"/>
    <cellStyle name="20% - Accent2 27 6" xfId="2546"/>
    <cellStyle name="20% - Accent2 28" xfId="2547"/>
    <cellStyle name="20% - Accent2 28 2" xfId="2548"/>
    <cellStyle name="20% - Accent2 28 2 2" xfId="2549"/>
    <cellStyle name="20% - Accent2 28 2 2 2" xfId="2550"/>
    <cellStyle name="20% - Accent2 28 2 3" xfId="2551"/>
    <cellStyle name="20% - Accent2 28 3" xfId="2552"/>
    <cellStyle name="20% - Accent2 28 3 2" xfId="2553"/>
    <cellStyle name="20% - Accent2 28 3 2 2" xfId="2554"/>
    <cellStyle name="20% - Accent2 28 3 3" xfId="2555"/>
    <cellStyle name="20% - Accent2 28 4" xfId="2556"/>
    <cellStyle name="20% - Accent2 28 4 2" xfId="2557"/>
    <cellStyle name="20% - Accent2 28 5" xfId="2558"/>
    <cellStyle name="20% - Accent2 28 5 2" xfId="2559"/>
    <cellStyle name="20% - Accent2 28 6" xfId="2560"/>
    <cellStyle name="20% - Accent2 29" xfId="2561"/>
    <cellStyle name="20% - Accent2 29 2" xfId="2562"/>
    <cellStyle name="20% - Accent2 29 2 2" xfId="2563"/>
    <cellStyle name="20% - Accent2 29 2 2 2" xfId="2564"/>
    <cellStyle name="20% - Accent2 29 2 3" xfId="2565"/>
    <cellStyle name="20% - Accent2 29 3" xfId="2566"/>
    <cellStyle name="20% - Accent2 29 3 2" xfId="2567"/>
    <cellStyle name="20% - Accent2 29 3 2 2" xfId="2568"/>
    <cellStyle name="20% - Accent2 29 3 3" xfId="2569"/>
    <cellStyle name="20% - Accent2 29 4" xfId="2570"/>
    <cellStyle name="20% - Accent2 29 4 2" xfId="2571"/>
    <cellStyle name="20% - Accent2 29 5" xfId="2572"/>
    <cellStyle name="20% - Accent2 29 5 2" xfId="2573"/>
    <cellStyle name="20% - Accent2 29 6" xfId="2574"/>
    <cellStyle name="20% - Accent2 3" xfId="2575"/>
    <cellStyle name="20% - Accent2 3 2" xfId="2576"/>
    <cellStyle name="20% - Accent2 3 2 2" xfId="2577"/>
    <cellStyle name="20% - Accent2 3 2 2 2" xfId="29465"/>
    <cellStyle name="20% - Accent2 3 2 2 2 2" xfId="33036"/>
    <cellStyle name="20% - Accent2 3 2 2 3" xfId="31252"/>
    <cellStyle name="20% - Accent2 3 2 3" xfId="29464"/>
    <cellStyle name="20% - Accent2 3 2 3 2" xfId="33035"/>
    <cellStyle name="20% - Accent2 3 2 4" xfId="31251"/>
    <cellStyle name="20% - Accent2 3 3" xfId="2578"/>
    <cellStyle name="20% - Accent2 3 3 2" xfId="29466"/>
    <cellStyle name="20% - Accent2 3 3 2 2" xfId="33037"/>
    <cellStyle name="20% - Accent2 3 3 3" xfId="31253"/>
    <cellStyle name="20% - Accent2 3 4" xfId="29463"/>
    <cellStyle name="20% - Accent2 3 4 2" xfId="33034"/>
    <cellStyle name="20% - Accent2 3 5" xfId="31250"/>
    <cellStyle name="20% - Accent2 30" xfId="2579"/>
    <cellStyle name="20% - Accent2 30 2" xfId="2580"/>
    <cellStyle name="20% - Accent2 30 2 2" xfId="2581"/>
    <cellStyle name="20% - Accent2 30 2 2 2" xfId="2582"/>
    <cellStyle name="20% - Accent2 30 2 3" xfId="2583"/>
    <cellStyle name="20% - Accent2 30 3" xfId="2584"/>
    <cellStyle name="20% - Accent2 30 3 2" xfId="2585"/>
    <cellStyle name="20% - Accent2 30 3 2 2" xfId="2586"/>
    <cellStyle name="20% - Accent2 30 3 3" xfId="2587"/>
    <cellStyle name="20% - Accent2 30 4" xfId="2588"/>
    <cellStyle name="20% - Accent2 30 4 2" xfId="2589"/>
    <cellStyle name="20% - Accent2 30 5" xfId="2590"/>
    <cellStyle name="20% - Accent2 30 5 2" xfId="2591"/>
    <cellStyle name="20% - Accent2 30 6" xfId="2592"/>
    <cellStyle name="20% - Accent2 31" xfId="2593"/>
    <cellStyle name="20% - Accent2 31 2" xfId="2594"/>
    <cellStyle name="20% - Accent2 31 2 2" xfId="2595"/>
    <cellStyle name="20% - Accent2 31 2 2 2" xfId="2596"/>
    <cellStyle name="20% - Accent2 31 2 3" xfId="2597"/>
    <cellStyle name="20% - Accent2 31 3" xfId="2598"/>
    <cellStyle name="20% - Accent2 31 3 2" xfId="2599"/>
    <cellStyle name="20% - Accent2 31 3 2 2" xfId="2600"/>
    <cellStyle name="20% - Accent2 31 3 3" xfId="2601"/>
    <cellStyle name="20% - Accent2 31 4" xfId="2602"/>
    <cellStyle name="20% - Accent2 31 4 2" xfId="2603"/>
    <cellStyle name="20% - Accent2 31 5" xfId="2604"/>
    <cellStyle name="20% - Accent2 31 5 2" xfId="2605"/>
    <cellStyle name="20% - Accent2 31 6" xfId="2606"/>
    <cellStyle name="20% - Accent2 32" xfId="2607"/>
    <cellStyle name="20% - Accent2 32 2" xfId="2608"/>
    <cellStyle name="20% - Accent2 32 2 2" xfId="2609"/>
    <cellStyle name="20% - Accent2 32 2 2 2" xfId="2610"/>
    <cellStyle name="20% - Accent2 32 2 3" xfId="2611"/>
    <cellStyle name="20% - Accent2 32 3" xfId="2612"/>
    <cellStyle name="20% - Accent2 32 3 2" xfId="2613"/>
    <cellStyle name="20% - Accent2 32 3 2 2" xfId="2614"/>
    <cellStyle name="20% - Accent2 32 3 3" xfId="2615"/>
    <cellStyle name="20% - Accent2 32 4" xfId="2616"/>
    <cellStyle name="20% - Accent2 32 4 2" xfId="2617"/>
    <cellStyle name="20% - Accent2 32 5" xfId="2618"/>
    <cellStyle name="20% - Accent2 32 5 2" xfId="2619"/>
    <cellStyle name="20% - Accent2 32 6" xfId="2620"/>
    <cellStyle name="20% - Accent2 33" xfId="2621"/>
    <cellStyle name="20% - Accent2 33 2" xfId="2622"/>
    <cellStyle name="20% - Accent2 33 2 2" xfId="2623"/>
    <cellStyle name="20% - Accent2 33 2 2 2" xfId="2624"/>
    <cellStyle name="20% - Accent2 33 2 3" xfId="2625"/>
    <cellStyle name="20% - Accent2 33 3" xfId="2626"/>
    <cellStyle name="20% - Accent2 33 3 2" xfId="2627"/>
    <cellStyle name="20% - Accent2 33 3 2 2" xfId="2628"/>
    <cellStyle name="20% - Accent2 33 3 3" xfId="2629"/>
    <cellStyle name="20% - Accent2 33 4" xfId="2630"/>
    <cellStyle name="20% - Accent2 33 4 2" xfId="2631"/>
    <cellStyle name="20% - Accent2 33 5" xfId="2632"/>
    <cellStyle name="20% - Accent2 33 5 2" xfId="2633"/>
    <cellStyle name="20% - Accent2 33 6" xfId="2634"/>
    <cellStyle name="20% - Accent2 34" xfId="2635"/>
    <cellStyle name="20% - Accent2 34 2" xfId="2636"/>
    <cellStyle name="20% - Accent2 34 2 2" xfId="2637"/>
    <cellStyle name="20% - Accent2 34 2 2 2" xfId="2638"/>
    <cellStyle name="20% - Accent2 34 2 3" xfId="2639"/>
    <cellStyle name="20% - Accent2 34 3" xfId="2640"/>
    <cellStyle name="20% - Accent2 34 3 2" xfId="2641"/>
    <cellStyle name="20% - Accent2 34 3 2 2" xfId="2642"/>
    <cellStyle name="20% - Accent2 34 3 3" xfId="2643"/>
    <cellStyle name="20% - Accent2 34 4" xfId="2644"/>
    <cellStyle name="20% - Accent2 34 4 2" xfId="2645"/>
    <cellStyle name="20% - Accent2 34 5" xfId="2646"/>
    <cellStyle name="20% - Accent2 34 5 2" xfId="2647"/>
    <cellStyle name="20% - Accent2 34 6" xfId="2648"/>
    <cellStyle name="20% - Accent2 35" xfId="2649"/>
    <cellStyle name="20% - Accent2 35 2" xfId="2650"/>
    <cellStyle name="20% - Accent2 35 2 2" xfId="2651"/>
    <cellStyle name="20% - Accent2 35 2 2 2" xfId="2652"/>
    <cellStyle name="20% - Accent2 35 2 3" xfId="2653"/>
    <cellStyle name="20% - Accent2 35 3" xfId="2654"/>
    <cellStyle name="20% - Accent2 35 3 2" xfId="2655"/>
    <cellStyle name="20% - Accent2 35 3 2 2" xfId="2656"/>
    <cellStyle name="20% - Accent2 35 3 3" xfId="2657"/>
    <cellStyle name="20% - Accent2 35 4" xfId="2658"/>
    <cellStyle name="20% - Accent2 35 4 2" xfId="2659"/>
    <cellStyle name="20% - Accent2 35 5" xfId="2660"/>
    <cellStyle name="20% - Accent2 35 5 2" xfId="2661"/>
    <cellStyle name="20% - Accent2 35 6" xfId="2662"/>
    <cellStyle name="20% - Accent2 36" xfId="2663"/>
    <cellStyle name="20% - Accent2 36 2" xfId="2664"/>
    <cellStyle name="20% - Accent2 36 2 2" xfId="2665"/>
    <cellStyle name="20% - Accent2 36 2 2 2" xfId="2666"/>
    <cellStyle name="20% - Accent2 36 2 3" xfId="2667"/>
    <cellStyle name="20% - Accent2 36 3" xfId="2668"/>
    <cellStyle name="20% - Accent2 36 3 2" xfId="2669"/>
    <cellStyle name="20% - Accent2 36 3 2 2" xfId="2670"/>
    <cellStyle name="20% - Accent2 36 3 3" xfId="2671"/>
    <cellStyle name="20% - Accent2 36 4" xfId="2672"/>
    <cellStyle name="20% - Accent2 36 4 2" xfId="2673"/>
    <cellStyle name="20% - Accent2 36 5" xfId="2674"/>
    <cellStyle name="20% - Accent2 36 5 2" xfId="2675"/>
    <cellStyle name="20% - Accent2 36 6" xfId="2676"/>
    <cellStyle name="20% - Accent2 37" xfId="2677"/>
    <cellStyle name="20% - Accent2 37 2" xfId="2678"/>
    <cellStyle name="20% - Accent2 37 2 2" xfId="2679"/>
    <cellStyle name="20% - Accent2 37 2 2 2" xfId="2680"/>
    <cellStyle name="20% - Accent2 37 2 3" xfId="2681"/>
    <cellStyle name="20% - Accent2 37 3" xfId="2682"/>
    <cellStyle name="20% - Accent2 37 3 2" xfId="2683"/>
    <cellStyle name="20% - Accent2 37 3 2 2" xfId="2684"/>
    <cellStyle name="20% - Accent2 37 3 3" xfId="2685"/>
    <cellStyle name="20% - Accent2 37 4" xfId="2686"/>
    <cellStyle name="20% - Accent2 37 4 2" xfId="2687"/>
    <cellStyle name="20% - Accent2 37 5" xfId="2688"/>
    <cellStyle name="20% - Accent2 37 5 2" xfId="2689"/>
    <cellStyle name="20% - Accent2 37 6" xfId="2690"/>
    <cellStyle name="20% - Accent2 38" xfId="2691"/>
    <cellStyle name="20% - Accent2 38 2" xfId="2692"/>
    <cellStyle name="20% - Accent2 38 2 2" xfId="2693"/>
    <cellStyle name="20% - Accent2 38 2 2 2" xfId="2694"/>
    <cellStyle name="20% - Accent2 38 2 3" xfId="2695"/>
    <cellStyle name="20% - Accent2 38 3" xfId="2696"/>
    <cellStyle name="20% - Accent2 38 3 2" xfId="2697"/>
    <cellStyle name="20% - Accent2 38 3 2 2" xfId="2698"/>
    <cellStyle name="20% - Accent2 38 3 3" xfId="2699"/>
    <cellStyle name="20% - Accent2 38 4" xfId="2700"/>
    <cellStyle name="20% - Accent2 38 4 2" xfId="2701"/>
    <cellStyle name="20% - Accent2 38 5" xfId="2702"/>
    <cellStyle name="20% - Accent2 38 5 2" xfId="2703"/>
    <cellStyle name="20% - Accent2 38 6" xfId="2704"/>
    <cellStyle name="20% - Accent2 39" xfId="2705"/>
    <cellStyle name="20% - Accent2 39 2" xfId="2706"/>
    <cellStyle name="20% - Accent2 39 2 2" xfId="2707"/>
    <cellStyle name="20% - Accent2 39 2 2 2" xfId="2708"/>
    <cellStyle name="20% - Accent2 39 2 3" xfId="2709"/>
    <cellStyle name="20% - Accent2 39 3" xfId="2710"/>
    <cellStyle name="20% - Accent2 39 3 2" xfId="2711"/>
    <cellStyle name="20% - Accent2 39 3 2 2" xfId="2712"/>
    <cellStyle name="20% - Accent2 39 3 3" xfId="2713"/>
    <cellStyle name="20% - Accent2 39 4" xfId="2714"/>
    <cellStyle name="20% - Accent2 39 4 2" xfId="2715"/>
    <cellStyle name="20% - Accent2 39 5" xfId="2716"/>
    <cellStyle name="20% - Accent2 39 5 2" xfId="2717"/>
    <cellStyle name="20% - Accent2 39 6" xfId="2718"/>
    <cellStyle name="20% - Accent2 4" xfId="2719"/>
    <cellStyle name="20% - Accent2 4 2" xfId="2720"/>
    <cellStyle name="20% - Accent2 4 2 2" xfId="2721"/>
    <cellStyle name="20% - Accent2 4 2 2 2" xfId="29469"/>
    <cellStyle name="20% - Accent2 4 2 2 2 2" xfId="33040"/>
    <cellStyle name="20% - Accent2 4 2 2 3" xfId="31256"/>
    <cellStyle name="20% - Accent2 4 2 3" xfId="29468"/>
    <cellStyle name="20% - Accent2 4 2 3 2" xfId="33039"/>
    <cellStyle name="20% - Accent2 4 2 4" xfId="31255"/>
    <cellStyle name="20% - Accent2 4 3" xfId="2722"/>
    <cellStyle name="20% - Accent2 4 3 2" xfId="29470"/>
    <cellStyle name="20% - Accent2 4 3 2 2" xfId="33041"/>
    <cellStyle name="20% - Accent2 4 3 3" xfId="31257"/>
    <cellStyle name="20% - Accent2 4 4" xfId="29467"/>
    <cellStyle name="20% - Accent2 4 4 2" xfId="33038"/>
    <cellStyle name="20% - Accent2 4 5" xfId="31254"/>
    <cellStyle name="20% - Accent2 40" xfId="2723"/>
    <cellStyle name="20% - Accent2 40 2" xfId="2724"/>
    <cellStyle name="20% - Accent2 40 2 2" xfId="2725"/>
    <cellStyle name="20% - Accent2 40 2 2 2" xfId="2726"/>
    <cellStyle name="20% - Accent2 40 2 3" xfId="2727"/>
    <cellStyle name="20% - Accent2 40 3" xfId="2728"/>
    <cellStyle name="20% - Accent2 40 3 2" xfId="2729"/>
    <cellStyle name="20% - Accent2 40 3 2 2" xfId="2730"/>
    <cellStyle name="20% - Accent2 40 3 3" xfId="2731"/>
    <cellStyle name="20% - Accent2 40 4" xfId="2732"/>
    <cellStyle name="20% - Accent2 40 4 2" xfId="2733"/>
    <cellStyle name="20% - Accent2 40 5" xfId="2734"/>
    <cellStyle name="20% - Accent2 40 5 2" xfId="2735"/>
    <cellStyle name="20% - Accent2 40 6" xfId="2736"/>
    <cellStyle name="20% - Accent2 41" xfId="2737"/>
    <cellStyle name="20% - Accent2 41 2" xfId="2738"/>
    <cellStyle name="20% - Accent2 41 2 2" xfId="2739"/>
    <cellStyle name="20% - Accent2 41 2 2 2" xfId="2740"/>
    <cellStyle name="20% - Accent2 41 2 3" xfId="2741"/>
    <cellStyle name="20% - Accent2 41 3" xfId="2742"/>
    <cellStyle name="20% - Accent2 41 3 2" xfId="2743"/>
    <cellStyle name="20% - Accent2 41 3 2 2" xfId="2744"/>
    <cellStyle name="20% - Accent2 41 3 3" xfId="2745"/>
    <cellStyle name="20% - Accent2 41 4" xfId="2746"/>
    <cellStyle name="20% - Accent2 41 4 2" xfId="2747"/>
    <cellStyle name="20% - Accent2 41 5" xfId="2748"/>
    <cellStyle name="20% - Accent2 41 5 2" xfId="2749"/>
    <cellStyle name="20% - Accent2 41 6" xfId="2750"/>
    <cellStyle name="20% - Accent2 42" xfId="2751"/>
    <cellStyle name="20% - Accent2 42 2" xfId="2752"/>
    <cellStyle name="20% - Accent2 42 2 2" xfId="2753"/>
    <cellStyle name="20% - Accent2 42 2 2 2" xfId="2754"/>
    <cellStyle name="20% - Accent2 42 2 3" xfId="2755"/>
    <cellStyle name="20% - Accent2 42 3" xfId="2756"/>
    <cellStyle name="20% - Accent2 42 3 2" xfId="2757"/>
    <cellStyle name="20% - Accent2 42 3 2 2" xfId="2758"/>
    <cellStyle name="20% - Accent2 42 3 3" xfId="2759"/>
    <cellStyle name="20% - Accent2 42 4" xfId="2760"/>
    <cellStyle name="20% - Accent2 42 4 2" xfId="2761"/>
    <cellStyle name="20% - Accent2 42 5" xfId="2762"/>
    <cellStyle name="20% - Accent2 42 5 2" xfId="2763"/>
    <cellStyle name="20% - Accent2 42 6" xfId="2764"/>
    <cellStyle name="20% - Accent2 43" xfId="2765"/>
    <cellStyle name="20% - Accent2 43 2" xfId="2766"/>
    <cellStyle name="20% - Accent2 43 2 2" xfId="2767"/>
    <cellStyle name="20% - Accent2 43 2 2 2" xfId="2768"/>
    <cellStyle name="20% - Accent2 43 2 3" xfId="2769"/>
    <cellStyle name="20% - Accent2 43 3" xfId="2770"/>
    <cellStyle name="20% - Accent2 43 3 2" xfId="2771"/>
    <cellStyle name="20% - Accent2 43 3 2 2" xfId="2772"/>
    <cellStyle name="20% - Accent2 43 3 3" xfId="2773"/>
    <cellStyle name="20% - Accent2 43 4" xfId="2774"/>
    <cellStyle name="20% - Accent2 43 4 2" xfId="2775"/>
    <cellStyle name="20% - Accent2 43 5" xfId="2776"/>
    <cellStyle name="20% - Accent2 43 5 2" xfId="2777"/>
    <cellStyle name="20% - Accent2 43 6" xfId="2778"/>
    <cellStyle name="20% - Accent2 44" xfId="2779"/>
    <cellStyle name="20% - Accent2 44 2" xfId="2780"/>
    <cellStyle name="20% - Accent2 44 2 2" xfId="2781"/>
    <cellStyle name="20% - Accent2 44 2 2 2" xfId="2782"/>
    <cellStyle name="20% - Accent2 44 2 3" xfId="2783"/>
    <cellStyle name="20% - Accent2 44 3" xfId="2784"/>
    <cellStyle name="20% - Accent2 44 3 2" xfId="2785"/>
    <cellStyle name="20% - Accent2 44 3 2 2" xfId="2786"/>
    <cellStyle name="20% - Accent2 44 3 3" xfId="2787"/>
    <cellStyle name="20% - Accent2 44 4" xfId="2788"/>
    <cellStyle name="20% - Accent2 44 4 2" xfId="2789"/>
    <cellStyle name="20% - Accent2 44 5" xfId="2790"/>
    <cellStyle name="20% - Accent2 44 5 2" xfId="2791"/>
    <cellStyle name="20% - Accent2 44 6" xfId="2792"/>
    <cellStyle name="20% - Accent2 45" xfId="2793"/>
    <cellStyle name="20% - Accent2 45 2" xfId="2794"/>
    <cellStyle name="20% - Accent2 45 2 2" xfId="2795"/>
    <cellStyle name="20% - Accent2 45 2 2 2" xfId="2796"/>
    <cellStyle name="20% - Accent2 45 2 3" xfId="2797"/>
    <cellStyle name="20% - Accent2 45 3" xfId="2798"/>
    <cellStyle name="20% - Accent2 45 3 2" xfId="2799"/>
    <cellStyle name="20% - Accent2 45 3 2 2" xfId="2800"/>
    <cellStyle name="20% - Accent2 45 3 3" xfId="2801"/>
    <cellStyle name="20% - Accent2 45 4" xfId="2802"/>
    <cellStyle name="20% - Accent2 45 4 2" xfId="2803"/>
    <cellStyle name="20% - Accent2 45 5" xfId="2804"/>
    <cellStyle name="20% - Accent2 45 5 2" xfId="2805"/>
    <cellStyle name="20% - Accent2 45 6" xfId="2806"/>
    <cellStyle name="20% - Accent2 46" xfId="2807"/>
    <cellStyle name="20% - Accent2 46 2" xfId="2808"/>
    <cellStyle name="20% - Accent2 46 2 2" xfId="2809"/>
    <cellStyle name="20% - Accent2 46 2 2 2" xfId="2810"/>
    <cellStyle name="20% - Accent2 46 2 3" xfId="2811"/>
    <cellStyle name="20% - Accent2 46 3" xfId="2812"/>
    <cellStyle name="20% - Accent2 46 3 2" xfId="2813"/>
    <cellStyle name="20% - Accent2 46 3 2 2" xfId="2814"/>
    <cellStyle name="20% - Accent2 46 3 3" xfId="2815"/>
    <cellStyle name="20% - Accent2 46 4" xfId="2816"/>
    <cellStyle name="20% - Accent2 46 4 2" xfId="2817"/>
    <cellStyle name="20% - Accent2 46 5" xfId="2818"/>
    <cellStyle name="20% - Accent2 46 5 2" xfId="2819"/>
    <cellStyle name="20% - Accent2 46 6" xfId="2820"/>
    <cellStyle name="20% - Accent2 47" xfId="2821"/>
    <cellStyle name="20% - Accent2 47 2" xfId="2822"/>
    <cellStyle name="20% - Accent2 47 2 2" xfId="2823"/>
    <cellStyle name="20% - Accent2 47 2 2 2" xfId="2824"/>
    <cellStyle name="20% - Accent2 47 2 3" xfId="2825"/>
    <cellStyle name="20% - Accent2 47 3" xfId="2826"/>
    <cellStyle name="20% - Accent2 47 3 2" xfId="2827"/>
    <cellStyle name="20% - Accent2 47 3 2 2" xfId="2828"/>
    <cellStyle name="20% - Accent2 47 3 3" xfId="2829"/>
    <cellStyle name="20% - Accent2 47 4" xfId="2830"/>
    <cellStyle name="20% - Accent2 47 4 2" xfId="2831"/>
    <cellStyle name="20% - Accent2 47 5" xfId="2832"/>
    <cellStyle name="20% - Accent2 47 5 2" xfId="2833"/>
    <cellStyle name="20% - Accent2 47 6" xfId="2834"/>
    <cellStyle name="20% - Accent2 48" xfId="2835"/>
    <cellStyle name="20% - Accent2 48 2" xfId="2836"/>
    <cellStyle name="20% - Accent2 48 2 2" xfId="2837"/>
    <cellStyle name="20% - Accent2 48 2 2 2" xfId="2838"/>
    <cellStyle name="20% - Accent2 48 2 3" xfId="2839"/>
    <cellStyle name="20% - Accent2 48 3" xfId="2840"/>
    <cellStyle name="20% - Accent2 48 3 2" xfId="2841"/>
    <cellStyle name="20% - Accent2 48 3 2 2" xfId="2842"/>
    <cellStyle name="20% - Accent2 48 3 3" xfId="2843"/>
    <cellStyle name="20% - Accent2 48 4" xfId="2844"/>
    <cellStyle name="20% - Accent2 48 4 2" xfId="2845"/>
    <cellStyle name="20% - Accent2 48 5" xfId="2846"/>
    <cellStyle name="20% - Accent2 48 5 2" xfId="2847"/>
    <cellStyle name="20% - Accent2 48 6" xfId="2848"/>
    <cellStyle name="20% - Accent2 49" xfId="2849"/>
    <cellStyle name="20% - Accent2 49 2" xfId="2850"/>
    <cellStyle name="20% - Accent2 49 2 2" xfId="2851"/>
    <cellStyle name="20% - Accent2 49 2 2 2" xfId="2852"/>
    <cellStyle name="20% - Accent2 49 2 3" xfId="2853"/>
    <cellStyle name="20% - Accent2 49 3" xfId="2854"/>
    <cellStyle name="20% - Accent2 49 3 2" xfId="2855"/>
    <cellStyle name="20% - Accent2 49 3 2 2" xfId="2856"/>
    <cellStyle name="20% - Accent2 49 3 3" xfId="2857"/>
    <cellStyle name="20% - Accent2 49 4" xfId="2858"/>
    <cellStyle name="20% - Accent2 49 4 2" xfId="2859"/>
    <cellStyle name="20% - Accent2 49 5" xfId="2860"/>
    <cellStyle name="20% - Accent2 49 5 2" xfId="2861"/>
    <cellStyle name="20% - Accent2 49 6" xfId="2862"/>
    <cellStyle name="20% - Accent2 5" xfId="2863"/>
    <cellStyle name="20% - Accent2 5 2" xfId="2864"/>
    <cellStyle name="20% - Accent2 5 2 2" xfId="2865"/>
    <cellStyle name="20% - Accent2 5 2 2 2" xfId="29473"/>
    <cellStyle name="20% - Accent2 5 2 2 2 2" xfId="33044"/>
    <cellStyle name="20% - Accent2 5 2 2 3" xfId="31260"/>
    <cellStyle name="20% - Accent2 5 2 3" xfId="29472"/>
    <cellStyle name="20% - Accent2 5 2 3 2" xfId="33043"/>
    <cellStyle name="20% - Accent2 5 2 4" xfId="31259"/>
    <cellStyle name="20% - Accent2 5 3" xfId="2866"/>
    <cellStyle name="20% - Accent2 5 3 2" xfId="29474"/>
    <cellStyle name="20% - Accent2 5 3 2 2" xfId="33045"/>
    <cellStyle name="20% - Accent2 5 3 3" xfId="31261"/>
    <cellStyle name="20% - Accent2 5 4" xfId="29471"/>
    <cellStyle name="20% - Accent2 5 4 2" xfId="33042"/>
    <cellStyle name="20% - Accent2 5 5" xfId="31258"/>
    <cellStyle name="20% - Accent2 50" xfId="2867"/>
    <cellStyle name="20% - Accent2 50 2" xfId="2868"/>
    <cellStyle name="20% - Accent2 50 2 2" xfId="2869"/>
    <cellStyle name="20% - Accent2 50 2 2 2" xfId="2870"/>
    <cellStyle name="20% - Accent2 50 2 3" xfId="2871"/>
    <cellStyle name="20% - Accent2 50 3" xfId="2872"/>
    <cellStyle name="20% - Accent2 50 3 2" xfId="2873"/>
    <cellStyle name="20% - Accent2 50 3 2 2" xfId="2874"/>
    <cellStyle name="20% - Accent2 50 3 3" xfId="2875"/>
    <cellStyle name="20% - Accent2 50 4" xfId="2876"/>
    <cellStyle name="20% - Accent2 50 4 2" xfId="2877"/>
    <cellStyle name="20% - Accent2 50 5" xfId="2878"/>
    <cellStyle name="20% - Accent2 50 5 2" xfId="2879"/>
    <cellStyle name="20% - Accent2 50 6" xfId="2880"/>
    <cellStyle name="20% - Accent2 51" xfId="2881"/>
    <cellStyle name="20% - Accent2 51 2" xfId="2882"/>
    <cellStyle name="20% - Accent2 51 2 2" xfId="2883"/>
    <cellStyle name="20% - Accent2 51 2 2 2" xfId="2884"/>
    <cellStyle name="20% - Accent2 51 2 3" xfId="2885"/>
    <cellStyle name="20% - Accent2 51 3" xfId="2886"/>
    <cellStyle name="20% - Accent2 51 3 2" xfId="2887"/>
    <cellStyle name="20% - Accent2 51 3 2 2" xfId="2888"/>
    <cellStyle name="20% - Accent2 51 3 3" xfId="2889"/>
    <cellStyle name="20% - Accent2 51 4" xfId="2890"/>
    <cellStyle name="20% - Accent2 51 4 2" xfId="2891"/>
    <cellStyle name="20% - Accent2 51 5" xfId="2892"/>
    <cellStyle name="20% - Accent2 51 5 2" xfId="2893"/>
    <cellStyle name="20% - Accent2 51 6" xfId="2894"/>
    <cellStyle name="20% - Accent2 52" xfId="2895"/>
    <cellStyle name="20% - Accent2 52 2" xfId="2896"/>
    <cellStyle name="20% - Accent2 52 2 2" xfId="2897"/>
    <cellStyle name="20% - Accent2 52 2 2 2" xfId="2898"/>
    <cellStyle name="20% - Accent2 52 2 3" xfId="2899"/>
    <cellStyle name="20% - Accent2 52 3" xfId="2900"/>
    <cellStyle name="20% - Accent2 52 3 2" xfId="2901"/>
    <cellStyle name="20% - Accent2 52 3 2 2" xfId="2902"/>
    <cellStyle name="20% - Accent2 52 3 3" xfId="2903"/>
    <cellStyle name="20% - Accent2 52 4" xfId="2904"/>
    <cellStyle name="20% - Accent2 52 4 2" xfId="2905"/>
    <cellStyle name="20% - Accent2 52 5" xfId="2906"/>
    <cellStyle name="20% - Accent2 52 5 2" xfId="2907"/>
    <cellStyle name="20% - Accent2 52 6" xfId="2908"/>
    <cellStyle name="20% - Accent2 53" xfId="2909"/>
    <cellStyle name="20% - Accent2 53 2" xfId="2910"/>
    <cellStyle name="20% - Accent2 53 2 2" xfId="2911"/>
    <cellStyle name="20% - Accent2 53 2 2 2" xfId="2912"/>
    <cellStyle name="20% - Accent2 53 2 3" xfId="2913"/>
    <cellStyle name="20% - Accent2 53 3" xfId="2914"/>
    <cellStyle name="20% - Accent2 53 3 2" xfId="2915"/>
    <cellStyle name="20% - Accent2 53 3 2 2" xfId="2916"/>
    <cellStyle name="20% - Accent2 53 3 3" xfId="2917"/>
    <cellStyle name="20% - Accent2 53 4" xfId="2918"/>
    <cellStyle name="20% - Accent2 53 4 2" xfId="2919"/>
    <cellStyle name="20% - Accent2 53 5" xfId="2920"/>
    <cellStyle name="20% - Accent2 53 5 2" xfId="2921"/>
    <cellStyle name="20% - Accent2 53 6" xfId="2922"/>
    <cellStyle name="20% - Accent2 54" xfId="2923"/>
    <cellStyle name="20% - Accent2 54 2" xfId="2924"/>
    <cellStyle name="20% - Accent2 54 2 2" xfId="2925"/>
    <cellStyle name="20% - Accent2 54 2 2 2" xfId="2926"/>
    <cellStyle name="20% - Accent2 54 2 3" xfId="2927"/>
    <cellStyle name="20% - Accent2 54 3" xfId="2928"/>
    <cellStyle name="20% - Accent2 54 3 2" xfId="2929"/>
    <cellStyle name="20% - Accent2 54 3 2 2" xfId="2930"/>
    <cellStyle name="20% - Accent2 54 3 3" xfId="2931"/>
    <cellStyle name="20% - Accent2 54 4" xfId="2932"/>
    <cellStyle name="20% - Accent2 54 4 2" xfId="2933"/>
    <cellStyle name="20% - Accent2 54 5" xfId="2934"/>
    <cellStyle name="20% - Accent2 54 5 2" xfId="2935"/>
    <cellStyle name="20% - Accent2 54 6" xfId="2936"/>
    <cellStyle name="20% - Accent2 55" xfId="2937"/>
    <cellStyle name="20% - Accent2 55 2" xfId="2938"/>
    <cellStyle name="20% - Accent2 55 2 2" xfId="2939"/>
    <cellStyle name="20% - Accent2 55 2 2 2" xfId="2940"/>
    <cellStyle name="20% - Accent2 55 2 3" xfId="2941"/>
    <cellStyle name="20% - Accent2 55 3" xfId="2942"/>
    <cellStyle name="20% - Accent2 55 3 2" xfId="2943"/>
    <cellStyle name="20% - Accent2 55 3 2 2" xfId="2944"/>
    <cellStyle name="20% - Accent2 55 3 3" xfId="2945"/>
    <cellStyle name="20% - Accent2 55 4" xfId="2946"/>
    <cellStyle name="20% - Accent2 55 4 2" xfId="2947"/>
    <cellStyle name="20% - Accent2 55 5" xfId="2948"/>
    <cellStyle name="20% - Accent2 55 5 2" xfId="2949"/>
    <cellStyle name="20% - Accent2 55 6" xfId="2950"/>
    <cellStyle name="20% - Accent2 56" xfId="2951"/>
    <cellStyle name="20% - Accent2 56 2" xfId="2952"/>
    <cellStyle name="20% - Accent2 56 2 2" xfId="2953"/>
    <cellStyle name="20% - Accent2 56 2 2 2" xfId="2954"/>
    <cellStyle name="20% - Accent2 56 2 3" xfId="2955"/>
    <cellStyle name="20% - Accent2 56 3" xfId="2956"/>
    <cellStyle name="20% - Accent2 56 3 2" xfId="2957"/>
    <cellStyle name="20% - Accent2 56 3 2 2" xfId="2958"/>
    <cellStyle name="20% - Accent2 56 3 3" xfId="2959"/>
    <cellStyle name="20% - Accent2 56 4" xfId="2960"/>
    <cellStyle name="20% - Accent2 56 4 2" xfId="2961"/>
    <cellStyle name="20% - Accent2 56 5" xfId="2962"/>
    <cellStyle name="20% - Accent2 56 5 2" xfId="2963"/>
    <cellStyle name="20% - Accent2 56 6" xfId="2964"/>
    <cellStyle name="20% - Accent2 57" xfId="2965"/>
    <cellStyle name="20% - Accent2 57 2" xfId="2966"/>
    <cellStyle name="20% - Accent2 57 2 2" xfId="2967"/>
    <cellStyle name="20% - Accent2 57 2 2 2" xfId="2968"/>
    <cellStyle name="20% - Accent2 57 2 3" xfId="2969"/>
    <cellStyle name="20% - Accent2 57 3" xfId="2970"/>
    <cellStyle name="20% - Accent2 57 3 2" xfId="2971"/>
    <cellStyle name="20% - Accent2 57 3 2 2" xfId="2972"/>
    <cellStyle name="20% - Accent2 57 3 3" xfId="2973"/>
    <cellStyle name="20% - Accent2 57 4" xfId="2974"/>
    <cellStyle name="20% - Accent2 57 4 2" xfId="2975"/>
    <cellStyle name="20% - Accent2 57 5" xfId="2976"/>
    <cellStyle name="20% - Accent2 57 5 2" xfId="2977"/>
    <cellStyle name="20% - Accent2 57 6" xfId="2978"/>
    <cellStyle name="20% - Accent2 58" xfId="2979"/>
    <cellStyle name="20% - Accent2 58 2" xfId="2980"/>
    <cellStyle name="20% - Accent2 58 2 2" xfId="2981"/>
    <cellStyle name="20% - Accent2 58 2 2 2" xfId="2982"/>
    <cellStyle name="20% - Accent2 58 2 3" xfId="2983"/>
    <cellStyle name="20% - Accent2 58 3" xfId="2984"/>
    <cellStyle name="20% - Accent2 58 3 2" xfId="2985"/>
    <cellStyle name="20% - Accent2 58 3 2 2" xfId="2986"/>
    <cellStyle name="20% - Accent2 58 3 3" xfId="2987"/>
    <cellStyle name="20% - Accent2 58 4" xfId="2988"/>
    <cellStyle name="20% - Accent2 58 4 2" xfId="2989"/>
    <cellStyle name="20% - Accent2 58 5" xfId="2990"/>
    <cellStyle name="20% - Accent2 58 5 2" xfId="2991"/>
    <cellStyle name="20% - Accent2 58 6" xfId="2992"/>
    <cellStyle name="20% - Accent2 59" xfId="2993"/>
    <cellStyle name="20% - Accent2 59 2" xfId="2994"/>
    <cellStyle name="20% - Accent2 59 2 2" xfId="2995"/>
    <cellStyle name="20% - Accent2 59 2 2 2" xfId="2996"/>
    <cellStyle name="20% - Accent2 59 2 3" xfId="2997"/>
    <cellStyle name="20% - Accent2 59 3" xfId="2998"/>
    <cellStyle name="20% - Accent2 59 3 2" xfId="2999"/>
    <cellStyle name="20% - Accent2 59 3 2 2" xfId="3000"/>
    <cellStyle name="20% - Accent2 59 3 3" xfId="3001"/>
    <cellStyle name="20% - Accent2 59 4" xfId="3002"/>
    <cellStyle name="20% - Accent2 59 4 2" xfId="3003"/>
    <cellStyle name="20% - Accent2 59 5" xfId="3004"/>
    <cellStyle name="20% - Accent2 59 5 2" xfId="3005"/>
    <cellStyle name="20% - Accent2 59 6" xfId="3006"/>
    <cellStyle name="20% - Accent2 6" xfId="3007"/>
    <cellStyle name="20% - Accent2 6 2" xfId="3008"/>
    <cellStyle name="20% - Accent2 6 3" xfId="3009"/>
    <cellStyle name="20% - Accent2 6 3 2" xfId="3010"/>
    <cellStyle name="20% - Accent2 6 3 2 2" xfId="29477"/>
    <cellStyle name="20% - Accent2 6 3 2 2 2" xfId="33048"/>
    <cellStyle name="20% - Accent2 6 3 2 3" xfId="31264"/>
    <cellStyle name="20% - Accent2 6 3 3" xfId="29476"/>
    <cellStyle name="20% - Accent2 6 3 3 2" xfId="33047"/>
    <cellStyle name="20% - Accent2 6 3 4" xfId="31263"/>
    <cellStyle name="20% - Accent2 6 4" xfId="3011"/>
    <cellStyle name="20% - Accent2 6 4 2" xfId="3012"/>
    <cellStyle name="20% - Accent2 6 4 2 2" xfId="29479"/>
    <cellStyle name="20% - Accent2 6 4 2 2 2" xfId="33050"/>
    <cellStyle name="20% - Accent2 6 4 2 3" xfId="31266"/>
    <cellStyle name="20% - Accent2 6 4 3" xfId="29478"/>
    <cellStyle name="20% - Accent2 6 4 3 2" xfId="33049"/>
    <cellStyle name="20% - Accent2 6 4 4" xfId="31265"/>
    <cellStyle name="20% - Accent2 6 5" xfId="3013"/>
    <cellStyle name="20% - Accent2 6 5 2" xfId="29480"/>
    <cellStyle name="20% - Accent2 6 5 2 2" xfId="33051"/>
    <cellStyle name="20% - Accent2 6 5 3" xfId="31267"/>
    <cellStyle name="20% - Accent2 6 6" xfId="29475"/>
    <cellStyle name="20% - Accent2 6 6 2" xfId="33046"/>
    <cellStyle name="20% - Accent2 6 7" xfId="31262"/>
    <cellStyle name="20% - Accent2 60" xfId="3014"/>
    <cellStyle name="20% - Accent2 7" xfId="3015"/>
    <cellStyle name="20% - Accent2 7 2" xfId="3016"/>
    <cellStyle name="20% - Accent2 7 3" xfId="3017"/>
    <cellStyle name="20% - Accent2 7 3 2" xfId="3018"/>
    <cellStyle name="20% - Accent2 7 3 2 2" xfId="29483"/>
    <cellStyle name="20% - Accent2 7 3 2 2 2" xfId="33054"/>
    <cellStyle name="20% - Accent2 7 3 2 3" xfId="31270"/>
    <cellStyle name="20% - Accent2 7 3 3" xfId="29482"/>
    <cellStyle name="20% - Accent2 7 3 3 2" xfId="33053"/>
    <cellStyle name="20% - Accent2 7 3 4" xfId="31269"/>
    <cellStyle name="20% - Accent2 7 4" xfId="3019"/>
    <cellStyle name="20% - Accent2 7 4 2" xfId="3020"/>
    <cellStyle name="20% - Accent2 7 4 2 2" xfId="29485"/>
    <cellStyle name="20% - Accent2 7 4 2 2 2" xfId="33056"/>
    <cellStyle name="20% - Accent2 7 4 2 3" xfId="31272"/>
    <cellStyle name="20% - Accent2 7 4 3" xfId="29484"/>
    <cellStyle name="20% - Accent2 7 4 3 2" xfId="33055"/>
    <cellStyle name="20% - Accent2 7 4 4" xfId="31271"/>
    <cellStyle name="20% - Accent2 7 5" xfId="3021"/>
    <cellStyle name="20% - Accent2 7 5 2" xfId="29486"/>
    <cellStyle name="20% - Accent2 7 5 2 2" xfId="33057"/>
    <cellStyle name="20% - Accent2 7 5 3" xfId="31273"/>
    <cellStyle name="20% - Accent2 7 6" xfId="29481"/>
    <cellStyle name="20% - Accent2 7 6 2" xfId="33052"/>
    <cellStyle name="20% - Accent2 7 7" xfId="31268"/>
    <cellStyle name="20% - Accent2 8" xfId="3022"/>
    <cellStyle name="20% - Accent2 8 2" xfId="3023"/>
    <cellStyle name="20% - Accent2 8 3" xfId="3024"/>
    <cellStyle name="20% - Accent2 8 3 2" xfId="3025"/>
    <cellStyle name="20% - Accent2 8 3 2 2" xfId="29489"/>
    <cellStyle name="20% - Accent2 8 3 2 2 2" xfId="33060"/>
    <cellStyle name="20% - Accent2 8 3 2 3" xfId="31276"/>
    <cellStyle name="20% - Accent2 8 3 3" xfId="29488"/>
    <cellStyle name="20% - Accent2 8 3 3 2" xfId="33059"/>
    <cellStyle name="20% - Accent2 8 3 4" xfId="31275"/>
    <cellStyle name="20% - Accent2 8 4" xfId="3026"/>
    <cellStyle name="20% - Accent2 8 4 2" xfId="3027"/>
    <cellStyle name="20% - Accent2 8 4 2 2" xfId="29491"/>
    <cellStyle name="20% - Accent2 8 4 2 2 2" xfId="33062"/>
    <cellStyle name="20% - Accent2 8 4 2 3" xfId="31278"/>
    <cellStyle name="20% - Accent2 8 4 3" xfId="29490"/>
    <cellStyle name="20% - Accent2 8 4 3 2" xfId="33061"/>
    <cellStyle name="20% - Accent2 8 4 4" xfId="31277"/>
    <cellStyle name="20% - Accent2 8 5" xfId="3028"/>
    <cellStyle name="20% - Accent2 8 5 2" xfId="29492"/>
    <cellStyle name="20% - Accent2 8 5 2 2" xfId="33063"/>
    <cellStyle name="20% - Accent2 8 5 3" xfId="31279"/>
    <cellStyle name="20% - Accent2 8 6" xfId="29487"/>
    <cellStyle name="20% - Accent2 8 6 2" xfId="33058"/>
    <cellStyle name="20% - Accent2 8 7" xfId="31274"/>
    <cellStyle name="20% - Accent2 9" xfId="3029"/>
    <cellStyle name="20% - Accent2 9 2" xfId="3030"/>
    <cellStyle name="20% - Accent2 9 3" xfId="3031"/>
    <cellStyle name="20% - Accent2 9 3 2" xfId="3032"/>
    <cellStyle name="20% - Accent2 9 3 2 2" xfId="29495"/>
    <cellStyle name="20% - Accent2 9 3 2 2 2" xfId="33066"/>
    <cellStyle name="20% - Accent2 9 3 2 3" xfId="31282"/>
    <cellStyle name="20% - Accent2 9 3 3" xfId="29494"/>
    <cellStyle name="20% - Accent2 9 3 3 2" xfId="33065"/>
    <cellStyle name="20% - Accent2 9 3 4" xfId="31281"/>
    <cellStyle name="20% - Accent2 9 4" xfId="3033"/>
    <cellStyle name="20% - Accent2 9 4 2" xfId="29496"/>
    <cellStyle name="20% - Accent2 9 4 2 2" xfId="33067"/>
    <cellStyle name="20% - Accent2 9 4 3" xfId="31283"/>
    <cellStyle name="20% - Accent2 9 5" xfId="29493"/>
    <cellStyle name="20% - Accent2 9 5 2" xfId="33064"/>
    <cellStyle name="20% - Accent2 9 6" xfId="31280"/>
    <cellStyle name="20% - Accent3 10" xfId="3034"/>
    <cellStyle name="20% - Accent3 10 2" xfId="3035"/>
    <cellStyle name="20% - Accent3 10 3" xfId="3036"/>
    <cellStyle name="20% - Accent3 10 3 2" xfId="3037"/>
    <cellStyle name="20% - Accent3 10 3 2 2" xfId="29499"/>
    <cellStyle name="20% - Accent3 10 3 2 2 2" xfId="33070"/>
    <cellStyle name="20% - Accent3 10 3 2 3" xfId="31286"/>
    <cellStyle name="20% - Accent3 10 3 3" xfId="29498"/>
    <cellStyle name="20% - Accent3 10 3 3 2" xfId="33069"/>
    <cellStyle name="20% - Accent3 10 3 4" xfId="31285"/>
    <cellStyle name="20% - Accent3 10 4" xfId="3038"/>
    <cellStyle name="20% - Accent3 10 4 2" xfId="29500"/>
    <cellStyle name="20% - Accent3 10 4 2 2" xfId="33071"/>
    <cellStyle name="20% - Accent3 10 4 3" xfId="31287"/>
    <cellStyle name="20% - Accent3 10 5" xfId="29497"/>
    <cellStyle name="20% - Accent3 10 5 2" xfId="33068"/>
    <cellStyle name="20% - Accent3 10 6" xfId="31284"/>
    <cellStyle name="20% - Accent3 11" xfId="3039"/>
    <cellStyle name="20% - Accent3 11 2" xfId="3040"/>
    <cellStyle name="20% - Accent3 11 3" xfId="3041"/>
    <cellStyle name="20% - Accent3 11 3 2" xfId="3042"/>
    <cellStyle name="20% - Accent3 11 3 2 2" xfId="29503"/>
    <cellStyle name="20% - Accent3 11 3 2 2 2" xfId="33074"/>
    <cellStyle name="20% - Accent3 11 3 2 3" xfId="31290"/>
    <cellStyle name="20% - Accent3 11 3 3" xfId="29502"/>
    <cellStyle name="20% - Accent3 11 3 3 2" xfId="33073"/>
    <cellStyle name="20% - Accent3 11 3 4" xfId="31289"/>
    <cellStyle name="20% - Accent3 11 4" xfId="3043"/>
    <cellStyle name="20% - Accent3 11 4 2" xfId="29504"/>
    <cellStyle name="20% - Accent3 11 4 2 2" xfId="33075"/>
    <cellStyle name="20% - Accent3 11 4 3" xfId="31291"/>
    <cellStyle name="20% - Accent3 11 5" xfId="29501"/>
    <cellStyle name="20% - Accent3 11 5 2" xfId="33072"/>
    <cellStyle name="20% - Accent3 11 6" xfId="31288"/>
    <cellStyle name="20% - Accent3 12" xfId="3044"/>
    <cellStyle name="20% - Accent3 12 2" xfId="3045"/>
    <cellStyle name="20% - Accent3 12 3" xfId="3046"/>
    <cellStyle name="20% - Accent3 12 3 2" xfId="3047"/>
    <cellStyle name="20% - Accent3 12 3 2 2" xfId="29506"/>
    <cellStyle name="20% - Accent3 12 3 2 2 2" xfId="33077"/>
    <cellStyle name="20% - Accent3 12 3 2 3" xfId="31293"/>
    <cellStyle name="20% - Accent3 12 3 3" xfId="29505"/>
    <cellStyle name="20% - Accent3 12 3 3 2" xfId="33076"/>
    <cellStyle name="20% - Accent3 12 3 4" xfId="31292"/>
    <cellStyle name="20% - Accent3 12 4" xfId="3048"/>
    <cellStyle name="20% - Accent3 12 4 2" xfId="29507"/>
    <cellStyle name="20% - Accent3 12 4 2 2" xfId="33078"/>
    <cellStyle name="20% - Accent3 12 4 3" xfId="31294"/>
    <cellStyle name="20% - Accent3 13" xfId="3049"/>
    <cellStyle name="20% - Accent3 14" xfId="3050"/>
    <cellStyle name="20% - Accent3 14 2" xfId="3051"/>
    <cellStyle name="20% - Accent3 14 2 2" xfId="29509"/>
    <cellStyle name="20% - Accent3 14 2 2 2" xfId="33080"/>
    <cellStyle name="20% - Accent3 14 2 3" xfId="31296"/>
    <cellStyle name="20% - Accent3 14 3" xfId="29508"/>
    <cellStyle name="20% - Accent3 14 3 2" xfId="33079"/>
    <cellStyle name="20% - Accent3 14 4" xfId="31295"/>
    <cellStyle name="20% - Accent3 15" xfId="3052"/>
    <cellStyle name="20% - Accent3 15 2" xfId="3053"/>
    <cellStyle name="20% - Accent3 15 2 2" xfId="3054"/>
    <cellStyle name="20% - Accent3 15 2 2 2" xfId="3055"/>
    <cellStyle name="20% - Accent3 15 2 3" xfId="3056"/>
    <cellStyle name="20% - Accent3 15 3" xfId="3057"/>
    <cellStyle name="20% - Accent3 15 3 2" xfId="3058"/>
    <cellStyle name="20% - Accent3 15 3 2 2" xfId="3059"/>
    <cellStyle name="20% - Accent3 15 3 3" xfId="3060"/>
    <cellStyle name="20% - Accent3 15 4" xfId="3061"/>
    <cellStyle name="20% - Accent3 15 4 2" xfId="3062"/>
    <cellStyle name="20% - Accent3 15 5" xfId="3063"/>
    <cellStyle name="20% - Accent3 15 5 2" xfId="3064"/>
    <cellStyle name="20% - Accent3 15 6" xfId="3065"/>
    <cellStyle name="20% - Accent3 16" xfId="3066"/>
    <cellStyle name="20% - Accent3 16 2" xfId="3067"/>
    <cellStyle name="20% - Accent3 16 2 2" xfId="3068"/>
    <cellStyle name="20% - Accent3 16 2 2 2" xfId="3069"/>
    <cellStyle name="20% - Accent3 16 2 3" xfId="3070"/>
    <cellStyle name="20% - Accent3 16 3" xfId="3071"/>
    <cellStyle name="20% - Accent3 16 3 2" xfId="3072"/>
    <cellStyle name="20% - Accent3 16 3 2 2" xfId="3073"/>
    <cellStyle name="20% - Accent3 16 3 3" xfId="3074"/>
    <cellStyle name="20% - Accent3 16 4" xfId="3075"/>
    <cellStyle name="20% - Accent3 16 4 2" xfId="3076"/>
    <cellStyle name="20% - Accent3 16 5" xfId="3077"/>
    <cellStyle name="20% - Accent3 16 5 2" xfId="3078"/>
    <cellStyle name="20% - Accent3 16 6" xfId="3079"/>
    <cellStyle name="20% - Accent3 17" xfId="3080"/>
    <cellStyle name="20% - Accent3 17 2" xfId="3081"/>
    <cellStyle name="20% - Accent3 17 2 2" xfId="3082"/>
    <cellStyle name="20% - Accent3 17 2 2 2" xfId="3083"/>
    <cellStyle name="20% - Accent3 17 2 3" xfId="3084"/>
    <cellStyle name="20% - Accent3 17 3" xfId="3085"/>
    <cellStyle name="20% - Accent3 17 3 2" xfId="3086"/>
    <cellStyle name="20% - Accent3 17 3 2 2" xfId="3087"/>
    <cellStyle name="20% - Accent3 17 3 3" xfId="3088"/>
    <cellStyle name="20% - Accent3 17 4" xfId="3089"/>
    <cellStyle name="20% - Accent3 17 4 2" xfId="3090"/>
    <cellStyle name="20% - Accent3 17 5" xfId="3091"/>
    <cellStyle name="20% - Accent3 17 5 2" xfId="3092"/>
    <cellStyle name="20% - Accent3 17 6" xfId="3093"/>
    <cellStyle name="20% - Accent3 18" xfId="3094"/>
    <cellStyle name="20% - Accent3 18 2" xfId="3095"/>
    <cellStyle name="20% - Accent3 18 2 2" xfId="3096"/>
    <cellStyle name="20% - Accent3 18 2 2 2" xfId="3097"/>
    <cellStyle name="20% - Accent3 18 2 3" xfId="3098"/>
    <cellStyle name="20% - Accent3 18 3" xfId="3099"/>
    <cellStyle name="20% - Accent3 18 3 2" xfId="3100"/>
    <cellStyle name="20% - Accent3 18 3 2 2" xfId="3101"/>
    <cellStyle name="20% - Accent3 18 3 3" xfId="3102"/>
    <cellStyle name="20% - Accent3 18 4" xfId="3103"/>
    <cellStyle name="20% - Accent3 18 4 2" xfId="3104"/>
    <cellStyle name="20% - Accent3 18 5" xfId="3105"/>
    <cellStyle name="20% - Accent3 18 5 2" xfId="3106"/>
    <cellStyle name="20% - Accent3 18 6" xfId="3107"/>
    <cellStyle name="20% - Accent3 19" xfId="3108"/>
    <cellStyle name="20% - Accent3 19 2" xfId="3109"/>
    <cellStyle name="20% - Accent3 19 2 2" xfId="3110"/>
    <cellStyle name="20% - Accent3 19 2 2 2" xfId="3111"/>
    <cellStyle name="20% - Accent3 19 2 3" xfId="3112"/>
    <cellStyle name="20% - Accent3 19 3" xfId="3113"/>
    <cellStyle name="20% - Accent3 19 3 2" xfId="3114"/>
    <cellStyle name="20% - Accent3 19 3 2 2" xfId="3115"/>
    <cellStyle name="20% - Accent3 19 3 3" xfId="3116"/>
    <cellStyle name="20% - Accent3 19 4" xfId="3117"/>
    <cellStyle name="20% - Accent3 19 4 2" xfId="3118"/>
    <cellStyle name="20% - Accent3 19 5" xfId="3119"/>
    <cellStyle name="20% - Accent3 19 5 2" xfId="3120"/>
    <cellStyle name="20% - Accent3 19 6" xfId="3121"/>
    <cellStyle name="20% - Accent3 2" xfId="3122"/>
    <cellStyle name="20% - Accent3 2 10" xfId="3123"/>
    <cellStyle name="20% - Accent3 2 10 2" xfId="3124"/>
    <cellStyle name="20% - Accent3 2 10 2 2" xfId="29512"/>
    <cellStyle name="20% - Accent3 2 10 2 2 2" xfId="33083"/>
    <cellStyle name="20% - Accent3 2 10 2 3" xfId="31299"/>
    <cellStyle name="20% - Accent3 2 10 3" xfId="29511"/>
    <cellStyle name="20% - Accent3 2 10 3 2" xfId="33082"/>
    <cellStyle name="20% - Accent3 2 10 4" xfId="31298"/>
    <cellStyle name="20% - Accent3 2 11" xfId="3125"/>
    <cellStyle name="20% - Accent3 2 11 2" xfId="3126"/>
    <cellStyle name="20% - Accent3 2 11 2 2" xfId="3127"/>
    <cellStyle name="20% - Accent3 2 11 2 2 2" xfId="29515"/>
    <cellStyle name="20% - Accent3 2 11 2 2 2 2" xfId="33086"/>
    <cellStyle name="20% - Accent3 2 11 2 2 3" xfId="31302"/>
    <cellStyle name="20% - Accent3 2 11 2 3" xfId="29514"/>
    <cellStyle name="20% - Accent3 2 11 2 3 2" xfId="33085"/>
    <cellStyle name="20% - Accent3 2 11 2 4" xfId="31301"/>
    <cellStyle name="20% - Accent3 2 11 3" xfId="3128"/>
    <cellStyle name="20% - Accent3 2 11 3 2" xfId="29516"/>
    <cellStyle name="20% - Accent3 2 11 3 2 2" xfId="33087"/>
    <cellStyle name="20% - Accent3 2 11 3 3" xfId="31303"/>
    <cellStyle name="20% - Accent3 2 11 4" xfId="29513"/>
    <cellStyle name="20% - Accent3 2 11 4 2" xfId="33084"/>
    <cellStyle name="20% - Accent3 2 11 5" xfId="31300"/>
    <cellStyle name="20% - Accent3 2 12" xfId="3129"/>
    <cellStyle name="20% - Accent3 2 12 2" xfId="3130"/>
    <cellStyle name="20% - Accent3 2 12 2 2" xfId="29518"/>
    <cellStyle name="20% - Accent3 2 12 2 2 2" xfId="33089"/>
    <cellStyle name="20% - Accent3 2 12 2 3" xfId="31305"/>
    <cellStyle name="20% - Accent3 2 12 3" xfId="29517"/>
    <cellStyle name="20% - Accent3 2 12 3 2" xfId="33088"/>
    <cellStyle name="20% - Accent3 2 12 4" xfId="31304"/>
    <cellStyle name="20% - Accent3 2 13" xfId="3131"/>
    <cellStyle name="20% - Accent3 2 13 2" xfId="29519"/>
    <cellStyle name="20% - Accent3 2 13 2 2" xfId="33090"/>
    <cellStyle name="20% - Accent3 2 13 3" xfId="31306"/>
    <cellStyle name="20% - Accent3 2 14" xfId="29510"/>
    <cellStyle name="20% - Accent3 2 14 2" xfId="33081"/>
    <cellStyle name="20% - Accent3 2 15" xfId="31297"/>
    <cellStyle name="20% - Accent3 2 2" xfId="3132"/>
    <cellStyle name="20% - Accent3 2 2 10" xfId="3133"/>
    <cellStyle name="20% - Accent3 2 2 2" xfId="3134"/>
    <cellStyle name="20% - Accent3 2 2 2 2" xfId="3135"/>
    <cellStyle name="20% - Accent3 2 2 2 2 2" xfId="29520"/>
    <cellStyle name="20% - Accent3 2 2 2 2 2 2" xfId="33091"/>
    <cellStyle name="20% - Accent3 2 2 2 2 3" xfId="31307"/>
    <cellStyle name="20% - Accent3 2 2 3" xfId="3136"/>
    <cellStyle name="20% - Accent3 2 2 4" xfId="3137"/>
    <cellStyle name="20% - Accent3 2 2 5" xfId="3138"/>
    <cellStyle name="20% - Accent3 2 2 6" xfId="3139"/>
    <cellStyle name="20% - Accent3 2 2 7" xfId="3140"/>
    <cellStyle name="20% - Accent3 2 2 8" xfId="3141"/>
    <cellStyle name="20% - Accent3 2 2 9" xfId="3142"/>
    <cellStyle name="20% - Accent3 2 3" xfId="3143"/>
    <cellStyle name="20% - Accent3 2 3 2" xfId="3144"/>
    <cellStyle name="20% - Accent3 2 3 2 2" xfId="29522"/>
    <cellStyle name="20% - Accent3 2 3 2 2 2" xfId="33093"/>
    <cellStyle name="20% - Accent3 2 3 2 3" xfId="31309"/>
    <cellStyle name="20% - Accent3 2 3 3" xfId="29521"/>
    <cellStyle name="20% - Accent3 2 3 3 2" xfId="33092"/>
    <cellStyle name="20% - Accent3 2 3 4" xfId="31308"/>
    <cellStyle name="20% - Accent3 2 4" xfId="3145"/>
    <cellStyle name="20% - Accent3 2 4 2" xfId="3146"/>
    <cellStyle name="20% - Accent3 2 4 2 2" xfId="29524"/>
    <cellStyle name="20% - Accent3 2 4 2 2 2" xfId="33095"/>
    <cellStyle name="20% - Accent3 2 4 2 3" xfId="31311"/>
    <cellStyle name="20% - Accent3 2 4 3" xfId="29523"/>
    <cellStyle name="20% - Accent3 2 4 3 2" xfId="33094"/>
    <cellStyle name="20% - Accent3 2 4 4" xfId="31310"/>
    <cellStyle name="20% - Accent3 2 5" xfId="3147"/>
    <cellStyle name="20% - Accent3 2 5 2" xfId="3148"/>
    <cellStyle name="20% - Accent3 2 5 2 2" xfId="29526"/>
    <cellStyle name="20% - Accent3 2 5 2 2 2" xfId="33097"/>
    <cellStyle name="20% - Accent3 2 5 2 3" xfId="31313"/>
    <cellStyle name="20% - Accent3 2 5 3" xfId="29525"/>
    <cellStyle name="20% - Accent3 2 5 3 2" xfId="33096"/>
    <cellStyle name="20% - Accent3 2 5 4" xfId="31312"/>
    <cellStyle name="20% - Accent3 2 6" xfId="3149"/>
    <cellStyle name="20% - Accent3 2 6 2" xfId="3150"/>
    <cellStyle name="20% - Accent3 2 6 2 2" xfId="29528"/>
    <cellStyle name="20% - Accent3 2 6 2 2 2" xfId="33099"/>
    <cellStyle name="20% - Accent3 2 6 2 3" xfId="31315"/>
    <cellStyle name="20% - Accent3 2 6 3" xfId="29527"/>
    <cellStyle name="20% - Accent3 2 6 3 2" xfId="33098"/>
    <cellStyle name="20% - Accent3 2 6 4" xfId="31314"/>
    <cellStyle name="20% - Accent3 2 7" xfId="3151"/>
    <cellStyle name="20% - Accent3 2 7 2" xfId="3152"/>
    <cellStyle name="20% - Accent3 2 7 2 2" xfId="29530"/>
    <cellStyle name="20% - Accent3 2 7 2 2 2" xfId="33101"/>
    <cellStyle name="20% - Accent3 2 7 2 3" xfId="31317"/>
    <cellStyle name="20% - Accent3 2 7 3" xfId="29529"/>
    <cellStyle name="20% - Accent3 2 7 3 2" xfId="33100"/>
    <cellStyle name="20% - Accent3 2 7 4" xfId="31316"/>
    <cellStyle name="20% - Accent3 2 8" xfId="3153"/>
    <cellStyle name="20% - Accent3 2 8 2" xfId="3154"/>
    <cellStyle name="20% - Accent3 2 8 2 2" xfId="29532"/>
    <cellStyle name="20% - Accent3 2 8 2 2 2" xfId="33103"/>
    <cellStyle name="20% - Accent3 2 8 2 3" xfId="31319"/>
    <cellStyle name="20% - Accent3 2 8 3" xfId="29531"/>
    <cellStyle name="20% - Accent3 2 8 3 2" xfId="33102"/>
    <cellStyle name="20% - Accent3 2 8 4" xfId="31318"/>
    <cellStyle name="20% - Accent3 2 9" xfId="3155"/>
    <cellStyle name="20% - Accent3 2 9 2" xfId="3156"/>
    <cellStyle name="20% - Accent3 2 9 2 2" xfId="29534"/>
    <cellStyle name="20% - Accent3 2 9 2 2 2" xfId="33105"/>
    <cellStyle name="20% - Accent3 2 9 2 3" xfId="31321"/>
    <cellStyle name="20% - Accent3 2 9 3" xfId="29533"/>
    <cellStyle name="20% - Accent3 2 9 3 2" xfId="33104"/>
    <cellStyle name="20% - Accent3 2 9 4" xfId="31320"/>
    <cellStyle name="20% - Accent3 20" xfId="3157"/>
    <cellStyle name="20% - Accent3 20 2" xfId="3158"/>
    <cellStyle name="20% - Accent3 20 2 2" xfId="3159"/>
    <cellStyle name="20% - Accent3 20 2 2 2" xfId="3160"/>
    <cellStyle name="20% - Accent3 20 2 3" xfId="3161"/>
    <cellStyle name="20% - Accent3 20 3" xfId="3162"/>
    <cellStyle name="20% - Accent3 20 3 2" xfId="3163"/>
    <cellStyle name="20% - Accent3 20 3 2 2" xfId="3164"/>
    <cellStyle name="20% - Accent3 20 3 3" xfId="3165"/>
    <cellStyle name="20% - Accent3 20 4" xfId="3166"/>
    <cellStyle name="20% - Accent3 20 4 2" xfId="3167"/>
    <cellStyle name="20% - Accent3 20 5" xfId="3168"/>
    <cellStyle name="20% - Accent3 20 5 2" xfId="3169"/>
    <cellStyle name="20% - Accent3 20 6" xfId="3170"/>
    <cellStyle name="20% - Accent3 21" xfId="3171"/>
    <cellStyle name="20% - Accent3 21 2" xfId="3172"/>
    <cellStyle name="20% - Accent3 21 2 2" xfId="3173"/>
    <cellStyle name="20% - Accent3 21 2 2 2" xfId="3174"/>
    <cellStyle name="20% - Accent3 21 2 3" xfId="3175"/>
    <cellStyle name="20% - Accent3 21 3" xfId="3176"/>
    <cellStyle name="20% - Accent3 21 3 2" xfId="3177"/>
    <cellStyle name="20% - Accent3 21 3 2 2" xfId="3178"/>
    <cellStyle name="20% - Accent3 21 3 3" xfId="3179"/>
    <cellStyle name="20% - Accent3 21 4" xfId="3180"/>
    <cellStyle name="20% - Accent3 21 4 2" xfId="3181"/>
    <cellStyle name="20% - Accent3 21 5" xfId="3182"/>
    <cellStyle name="20% - Accent3 21 5 2" xfId="3183"/>
    <cellStyle name="20% - Accent3 21 6" xfId="3184"/>
    <cellStyle name="20% - Accent3 22" xfId="3185"/>
    <cellStyle name="20% - Accent3 22 2" xfId="3186"/>
    <cellStyle name="20% - Accent3 22 2 2" xfId="3187"/>
    <cellStyle name="20% - Accent3 22 2 2 2" xfId="3188"/>
    <cellStyle name="20% - Accent3 22 2 3" xfId="3189"/>
    <cellStyle name="20% - Accent3 22 3" xfId="3190"/>
    <cellStyle name="20% - Accent3 22 3 2" xfId="3191"/>
    <cellStyle name="20% - Accent3 22 3 2 2" xfId="3192"/>
    <cellStyle name="20% - Accent3 22 3 3" xfId="3193"/>
    <cellStyle name="20% - Accent3 22 4" xfId="3194"/>
    <cellStyle name="20% - Accent3 22 4 2" xfId="3195"/>
    <cellStyle name="20% - Accent3 22 5" xfId="3196"/>
    <cellStyle name="20% - Accent3 22 5 2" xfId="3197"/>
    <cellStyle name="20% - Accent3 22 6" xfId="3198"/>
    <cellStyle name="20% - Accent3 23" xfId="3199"/>
    <cellStyle name="20% - Accent3 23 2" xfId="3200"/>
    <cellStyle name="20% - Accent3 23 2 2" xfId="3201"/>
    <cellStyle name="20% - Accent3 23 2 2 2" xfId="3202"/>
    <cellStyle name="20% - Accent3 23 2 3" xfId="3203"/>
    <cellStyle name="20% - Accent3 23 3" xfId="3204"/>
    <cellStyle name="20% - Accent3 23 3 2" xfId="3205"/>
    <cellStyle name="20% - Accent3 23 3 2 2" xfId="3206"/>
    <cellStyle name="20% - Accent3 23 3 3" xfId="3207"/>
    <cellStyle name="20% - Accent3 23 4" xfId="3208"/>
    <cellStyle name="20% - Accent3 23 4 2" xfId="3209"/>
    <cellStyle name="20% - Accent3 23 5" xfId="3210"/>
    <cellStyle name="20% - Accent3 23 5 2" xfId="3211"/>
    <cellStyle name="20% - Accent3 23 6" xfId="3212"/>
    <cellStyle name="20% - Accent3 24" xfId="3213"/>
    <cellStyle name="20% - Accent3 24 2" xfId="3214"/>
    <cellStyle name="20% - Accent3 24 2 2" xfId="3215"/>
    <cellStyle name="20% - Accent3 24 2 2 2" xfId="3216"/>
    <cellStyle name="20% - Accent3 24 2 3" xfId="3217"/>
    <cellStyle name="20% - Accent3 24 3" xfId="3218"/>
    <cellStyle name="20% - Accent3 24 3 2" xfId="3219"/>
    <cellStyle name="20% - Accent3 24 3 2 2" xfId="3220"/>
    <cellStyle name="20% - Accent3 24 3 3" xfId="3221"/>
    <cellStyle name="20% - Accent3 24 4" xfId="3222"/>
    <cellStyle name="20% - Accent3 24 4 2" xfId="3223"/>
    <cellStyle name="20% - Accent3 24 5" xfId="3224"/>
    <cellStyle name="20% - Accent3 24 5 2" xfId="3225"/>
    <cellStyle name="20% - Accent3 24 6" xfId="3226"/>
    <cellStyle name="20% - Accent3 25" xfId="3227"/>
    <cellStyle name="20% - Accent3 25 2" xfId="3228"/>
    <cellStyle name="20% - Accent3 25 2 2" xfId="3229"/>
    <cellStyle name="20% - Accent3 25 2 2 2" xfId="3230"/>
    <cellStyle name="20% - Accent3 25 2 3" xfId="3231"/>
    <cellStyle name="20% - Accent3 25 3" xfId="3232"/>
    <cellStyle name="20% - Accent3 25 3 2" xfId="3233"/>
    <cellStyle name="20% - Accent3 25 3 2 2" xfId="3234"/>
    <cellStyle name="20% - Accent3 25 3 3" xfId="3235"/>
    <cellStyle name="20% - Accent3 25 4" xfId="3236"/>
    <cellStyle name="20% - Accent3 25 4 2" xfId="3237"/>
    <cellStyle name="20% - Accent3 25 5" xfId="3238"/>
    <cellStyle name="20% - Accent3 25 5 2" xfId="3239"/>
    <cellStyle name="20% - Accent3 25 6" xfId="3240"/>
    <cellStyle name="20% - Accent3 26" xfId="3241"/>
    <cellStyle name="20% - Accent3 26 2" xfId="3242"/>
    <cellStyle name="20% - Accent3 26 2 2" xfId="3243"/>
    <cellStyle name="20% - Accent3 26 2 2 2" xfId="3244"/>
    <cellStyle name="20% - Accent3 26 2 3" xfId="3245"/>
    <cellStyle name="20% - Accent3 26 3" xfId="3246"/>
    <cellStyle name="20% - Accent3 26 3 2" xfId="3247"/>
    <cellStyle name="20% - Accent3 26 3 2 2" xfId="3248"/>
    <cellStyle name="20% - Accent3 26 3 3" xfId="3249"/>
    <cellStyle name="20% - Accent3 26 4" xfId="3250"/>
    <cellStyle name="20% - Accent3 26 4 2" xfId="3251"/>
    <cellStyle name="20% - Accent3 26 5" xfId="3252"/>
    <cellStyle name="20% - Accent3 26 5 2" xfId="3253"/>
    <cellStyle name="20% - Accent3 26 6" xfId="3254"/>
    <cellStyle name="20% - Accent3 27" xfId="3255"/>
    <cellStyle name="20% - Accent3 27 2" xfId="3256"/>
    <cellStyle name="20% - Accent3 27 2 2" xfId="3257"/>
    <cellStyle name="20% - Accent3 27 2 2 2" xfId="3258"/>
    <cellStyle name="20% - Accent3 27 2 3" xfId="3259"/>
    <cellStyle name="20% - Accent3 27 3" xfId="3260"/>
    <cellStyle name="20% - Accent3 27 3 2" xfId="3261"/>
    <cellStyle name="20% - Accent3 27 3 2 2" xfId="3262"/>
    <cellStyle name="20% - Accent3 27 3 3" xfId="3263"/>
    <cellStyle name="20% - Accent3 27 4" xfId="3264"/>
    <cellStyle name="20% - Accent3 27 4 2" xfId="3265"/>
    <cellStyle name="20% - Accent3 27 5" xfId="3266"/>
    <cellStyle name="20% - Accent3 27 5 2" xfId="3267"/>
    <cellStyle name="20% - Accent3 27 6" xfId="3268"/>
    <cellStyle name="20% - Accent3 28" xfId="3269"/>
    <cellStyle name="20% - Accent3 28 2" xfId="3270"/>
    <cellStyle name="20% - Accent3 28 2 2" xfId="3271"/>
    <cellStyle name="20% - Accent3 28 2 2 2" xfId="3272"/>
    <cellStyle name="20% - Accent3 28 2 3" xfId="3273"/>
    <cellStyle name="20% - Accent3 28 3" xfId="3274"/>
    <cellStyle name="20% - Accent3 28 3 2" xfId="3275"/>
    <cellStyle name="20% - Accent3 28 3 2 2" xfId="3276"/>
    <cellStyle name="20% - Accent3 28 3 3" xfId="3277"/>
    <cellStyle name="20% - Accent3 28 4" xfId="3278"/>
    <cellStyle name="20% - Accent3 28 4 2" xfId="3279"/>
    <cellStyle name="20% - Accent3 28 5" xfId="3280"/>
    <cellStyle name="20% - Accent3 28 5 2" xfId="3281"/>
    <cellStyle name="20% - Accent3 28 6" xfId="3282"/>
    <cellStyle name="20% - Accent3 29" xfId="3283"/>
    <cellStyle name="20% - Accent3 29 2" xfId="3284"/>
    <cellStyle name="20% - Accent3 29 2 2" xfId="3285"/>
    <cellStyle name="20% - Accent3 29 2 2 2" xfId="3286"/>
    <cellStyle name="20% - Accent3 29 2 3" xfId="3287"/>
    <cellStyle name="20% - Accent3 29 3" xfId="3288"/>
    <cellStyle name="20% - Accent3 29 3 2" xfId="3289"/>
    <cellStyle name="20% - Accent3 29 3 2 2" xfId="3290"/>
    <cellStyle name="20% - Accent3 29 3 3" xfId="3291"/>
    <cellStyle name="20% - Accent3 29 4" xfId="3292"/>
    <cellStyle name="20% - Accent3 29 4 2" xfId="3293"/>
    <cellStyle name="20% - Accent3 29 5" xfId="3294"/>
    <cellStyle name="20% - Accent3 29 5 2" xfId="3295"/>
    <cellStyle name="20% - Accent3 29 6" xfId="3296"/>
    <cellStyle name="20% - Accent3 3" xfId="3297"/>
    <cellStyle name="20% - Accent3 3 2" xfId="3298"/>
    <cellStyle name="20% - Accent3 3 2 2" xfId="3299"/>
    <cellStyle name="20% - Accent3 3 2 2 2" xfId="29537"/>
    <cellStyle name="20% - Accent3 3 2 2 2 2" xfId="33108"/>
    <cellStyle name="20% - Accent3 3 2 2 3" xfId="31324"/>
    <cellStyle name="20% - Accent3 3 2 3" xfId="29536"/>
    <cellStyle name="20% - Accent3 3 2 3 2" xfId="33107"/>
    <cellStyle name="20% - Accent3 3 2 4" xfId="31323"/>
    <cellStyle name="20% - Accent3 3 3" xfId="3300"/>
    <cellStyle name="20% - Accent3 3 3 2" xfId="29538"/>
    <cellStyle name="20% - Accent3 3 3 2 2" xfId="33109"/>
    <cellStyle name="20% - Accent3 3 3 3" xfId="31325"/>
    <cellStyle name="20% - Accent3 3 4" xfId="29535"/>
    <cellStyle name="20% - Accent3 3 4 2" xfId="33106"/>
    <cellStyle name="20% - Accent3 3 5" xfId="31322"/>
    <cellStyle name="20% - Accent3 30" xfId="3301"/>
    <cellStyle name="20% - Accent3 30 2" xfId="3302"/>
    <cellStyle name="20% - Accent3 30 2 2" xfId="3303"/>
    <cellStyle name="20% - Accent3 30 2 2 2" xfId="3304"/>
    <cellStyle name="20% - Accent3 30 2 3" xfId="3305"/>
    <cellStyle name="20% - Accent3 30 3" xfId="3306"/>
    <cellStyle name="20% - Accent3 30 3 2" xfId="3307"/>
    <cellStyle name="20% - Accent3 30 3 2 2" xfId="3308"/>
    <cellStyle name="20% - Accent3 30 3 3" xfId="3309"/>
    <cellStyle name="20% - Accent3 30 4" xfId="3310"/>
    <cellStyle name="20% - Accent3 30 4 2" xfId="3311"/>
    <cellStyle name="20% - Accent3 30 5" xfId="3312"/>
    <cellStyle name="20% - Accent3 30 5 2" xfId="3313"/>
    <cellStyle name="20% - Accent3 30 6" xfId="3314"/>
    <cellStyle name="20% - Accent3 31" xfId="3315"/>
    <cellStyle name="20% - Accent3 31 2" xfId="3316"/>
    <cellStyle name="20% - Accent3 31 2 2" xfId="3317"/>
    <cellStyle name="20% - Accent3 31 2 2 2" xfId="3318"/>
    <cellStyle name="20% - Accent3 31 2 3" xfId="3319"/>
    <cellStyle name="20% - Accent3 31 3" xfId="3320"/>
    <cellStyle name="20% - Accent3 31 3 2" xfId="3321"/>
    <cellStyle name="20% - Accent3 31 3 2 2" xfId="3322"/>
    <cellStyle name="20% - Accent3 31 3 3" xfId="3323"/>
    <cellStyle name="20% - Accent3 31 4" xfId="3324"/>
    <cellStyle name="20% - Accent3 31 4 2" xfId="3325"/>
    <cellStyle name="20% - Accent3 31 5" xfId="3326"/>
    <cellStyle name="20% - Accent3 31 5 2" xfId="3327"/>
    <cellStyle name="20% - Accent3 31 6" xfId="3328"/>
    <cellStyle name="20% - Accent3 32" xfId="3329"/>
    <cellStyle name="20% - Accent3 32 2" xfId="3330"/>
    <cellStyle name="20% - Accent3 32 2 2" xfId="3331"/>
    <cellStyle name="20% - Accent3 32 2 2 2" xfId="3332"/>
    <cellStyle name="20% - Accent3 32 2 3" xfId="3333"/>
    <cellStyle name="20% - Accent3 32 3" xfId="3334"/>
    <cellStyle name="20% - Accent3 32 3 2" xfId="3335"/>
    <cellStyle name="20% - Accent3 32 3 2 2" xfId="3336"/>
    <cellStyle name="20% - Accent3 32 3 3" xfId="3337"/>
    <cellStyle name="20% - Accent3 32 4" xfId="3338"/>
    <cellStyle name="20% - Accent3 32 4 2" xfId="3339"/>
    <cellStyle name="20% - Accent3 32 5" xfId="3340"/>
    <cellStyle name="20% - Accent3 32 5 2" xfId="3341"/>
    <cellStyle name="20% - Accent3 32 6" xfId="3342"/>
    <cellStyle name="20% - Accent3 33" xfId="3343"/>
    <cellStyle name="20% - Accent3 33 2" xfId="3344"/>
    <cellStyle name="20% - Accent3 33 2 2" xfId="3345"/>
    <cellStyle name="20% - Accent3 33 2 2 2" xfId="3346"/>
    <cellStyle name="20% - Accent3 33 2 3" xfId="3347"/>
    <cellStyle name="20% - Accent3 33 3" xfId="3348"/>
    <cellStyle name="20% - Accent3 33 3 2" xfId="3349"/>
    <cellStyle name="20% - Accent3 33 3 2 2" xfId="3350"/>
    <cellStyle name="20% - Accent3 33 3 3" xfId="3351"/>
    <cellStyle name="20% - Accent3 33 4" xfId="3352"/>
    <cellStyle name="20% - Accent3 33 4 2" xfId="3353"/>
    <cellStyle name="20% - Accent3 33 5" xfId="3354"/>
    <cellStyle name="20% - Accent3 33 5 2" xfId="3355"/>
    <cellStyle name="20% - Accent3 33 6" xfId="3356"/>
    <cellStyle name="20% - Accent3 34" xfId="3357"/>
    <cellStyle name="20% - Accent3 34 2" xfId="3358"/>
    <cellStyle name="20% - Accent3 34 2 2" xfId="3359"/>
    <cellStyle name="20% - Accent3 34 2 2 2" xfId="3360"/>
    <cellStyle name="20% - Accent3 34 2 3" xfId="3361"/>
    <cellStyle name="20% - Accent3 34 3" xfId="3362"/>
    <cellStyle name="20% - Accent3 34 3 2" xfId="3363"/>
    <cellStyle name="20% - Accent3 34 3 2 2" xfId="3364"/>
    <cellStyle name="20% - Accent3 34 3 3" xfId="3365"/>
    <cellStyle name="20% - Accent3 34 4" xfId="3366"/>
    <cellStyle name="20% - Accent3 34 4 2" xfId="3367"/>
    <cellStyle name="20% - Accent3 34 5" xfId="3368"/>
    <cellStyle name="20% - Accent3 34 5 2" xfId="3369"/>
    <cellStyle name="20% - Accent3 34 6" xfId="3370"/>
    <cellStyle name="20% - Accent3 35" xfId="3371"/>
    <cellStyle name="20% - Accent3 35 2" xfId="3372"/>
    <cellStyle name="20% - Accent3 35 2 2" xfId="3373"/>
    <cellStyle name="20% - Accent3 35 2 2 2" xfId="3374"/>
    <cellStyle name="20% - Accent3 35 2 3" xfId="3375"/>
    <cellStyle name="20% - Accent3 35 3" xfId="3376"/>
    <cellStyle name="20% - Accent3 35 3 2" xfId="3377"/>
    <cellStyle name="20% - Accent3 35 3 2 2" xfId="3378"/>
    <cellStyle name="20% - Accent3 35 3 3" xfId="3379"/>
    <cellStyle name="20% - Accent3 35 4" xfId="3380"/>
    <cellStyle name="20% - Accent3 35 4 2" xfId="3381"/>
    <cellStyle name="20% - Accent3 35 5" xfId="3382"/>
    <cellStyle name="20% - Accent3 35 5 2" xfId="3383"/>
    <cellStyle name="20% - Accent3 35 6" xfId="3384"/>
    <cellStyle name="20% - Accent3 36" xfId="3385"/>
    <cellStyle name="20% - Accent3 36 2" xfId="3386"/>
    <cellStyle name="20% - Accent3 36 2 2" xfId="3387"/>
    <cellStyle name="20% - Accent3 36 2 2 2" xfId="3388"/>
    <cellStyle name="20% - Accent3 36 2 3" xfId="3389"/>
    <cellStyle name="20% - Accent3 36 3" xfId="3390"/>
    <cellStyle name="20% - Accent3 36 3 2" xfId="3391"/>
    <cellStyle name="20% - Accent3 36 3 2 2" xfId="3392"/>
    <cellStyle name="20% - Accent3 36 3 3" xfId="3393"/>
    <cellStyle name="20% - Accent3 36 4" xfId="3394"/>
    <cellStyle name="20% - Accent3 36 4 2" xfId="3395"/>
    <cellStyle name="20% - Accent3 36 5" xfId="3396"/>
    <cellStyle name="20% - Accent3 36 5 2" xfId="3397"/>
    <cellStyle name="20% - Accent3 36 6" xfId="3398"/>
    <cellStyle name="20% - Accent3 37" xfId="3399"/>
    <cellStyle name="20% - Accent3 37 2" xfId="3400"/>
    <cellStyle name="20% - Accent3 37 2 2" xfId="3401"/>
    <cellStyle name="20% - Accent3 37 2 2 2" xfId="3402"/>
    <cellStyle name="20% - Accent3 37 2 3" xfId="3403"/>
    <cellStyle name="20% - Accent3 37 3" xfId="3404"/>
    <cellStyle name="20% - Accent3 37 3 2" xfId="3405"/>
    <cellStyle name="20% - Accent3 37 3 2 2" xfId="3406"/>
    <cellStyle name="20% - Accent3 37 3 3" xfId="3407"/>
    <cellStyle name="20% - Accent3 37 4" xfId="3408"/>
    <cellStyle name="20% - Accent3 37 4 2" xfId="3409"/>
    <cellStyle name="20% - Accent3 37 5" xfId="3410"/>
    <cellStyle name="20% - Accent3 37 5 2" xfId="3411"/>
    <cellStyle name="20% - Accent3 37 6" xfId="3412"/>
    <cellStyle name="20% - Accent3 38" xfId="3413"/>
    <cellStyle name="20% - Accent3 38 2" xfId="3414"/>
    <cellStyle name="20% - Accent3 38 2 2" xfId="3415"/>
    <cellStyle name="20% - Accent3 38 2 2 2" xfId="3416"/>
    <cellStyle name="20% - Accent3 38 2 3" xfId="3417"/>
    <cellStyle name="20% - Accent3 38 3" xfId="3418"/>
    <cellStyle name="20% - Accent3 38 3 2" xfId="3419"/>
    <cellStyle name="20% - Accent3 38 3 2 2" xfId="3420"/>
    <cellStyle name="20% - Accent3 38 3 3" xfId="3421"/>
    <cellStyle name="20% - Accent3 38 4" xfId="3422"/>
    <cellStyle name="20% - Accent3 38 4 2" xfId="3423"/>
    <cellStyle name="20% - Accent3 38 5" xfId="3424"/>
    <cellStyle name="20% - Accent3 38 5 2" xfId="3425"/>
    <cellStyle name="20% - Accent3 38 6" xfId="3426"/>
    <cellStyle name="20% - Accent3 39" xfId="3427"/>
    <cellStyle name="20% - Accent3 39 2" xfId="3428"/>
    <cellStyle name="20% - Accent3 39 2 2" xfId="3429"/>
    <cellStyle name="20% - Accent3 39 2 2 2" xfId="3430"/>
    <cellStyle name="20% - Accent3 39 2 3" xfId="3431"/>
    <cellStyle name="20% - Accent3 39 3" xfId="3432"/>
    <cellStyle name="20% - Accent3 39 3 2" xfId="3433"/>
    <cellStyle name="20% - Accent3 39 3 2 2" xfId="3434"/>
    <cellStyle name="20% - Accent3 39 3 3" xfId="3435"/>
    <cellStyle name="20% - Accent3 39 4" xfId="3436"/>
    <cellStyle name="20% - Accent3 39 4 2" xfId="3437"/>
    <cellStyle name="20% - Accent3 39 5" xfId="3438"/>
    <cellStyle name="20% - Accent3 39 5 2" xfId="3439"/>
    <cellStyle name="20% - Accent3 39 6" xfId="3440"/>
    <cellStyle name="20% - Accent3 4" xfId="3441"/>
    <cellStyle name="20% - Accent3 4 2" xfId="3442"/>
    <cellStyle name="20% - Accent3 4 2 2" xfId="3443"/>
    <cellStyle name="20% - Accent3 4 2 2 2" xfId="29541"/>
    <cellStyle name="20% - Accent3 4 2 2 2 2" xfId="33112"/>
    <cellStyle name="20% - Accent3 4 2 2 3" xfId="31328"/>
    <cellStyle name="20% - Accent3 4 2 3" xfId="29540"/>
    <cellStyle name="20% - Accent3 4 2 3 2" xfId="33111"/>
    <cellStyle name="20% - Accent3 4 2 4" xfId="31327"/>
    <cellStyle name="20% - Accent3 4 3" xfId="3444"/>
    <cellStyle name="20% - Accent3 4 3 2" xfId="29542"/>
    <cellStyle name="20% - Accent3 4 3 2 2" xfId="33113"/>
    <cellStyle name="20% - Accent3 4 3 3" xfId="31329"/>
    <cellStyle name="20% - Accent3 4 4" xfId="29539"/>
    <cellStyle name="20% - Accent3 4 4 2" xfId="33110"/>
    <cellStyle name="20% - Accent3 4 5" xfId="31326"/>
    <cellStyle name="20% - Accent3 40" xfId="3445"/>
    <cellStyle name="20% - Accent3 40 2" xfId="3446"/>
    <cellStyle name="20% - Accent3 40 2 2" xfId="3447"/>
    <cellStyle name="20% - Accent3 40 2 2 2" xfId="3448"/>
    <cellStyle name="20% - Accent3 40 2 3" xfId="3449"/>
    <cellStyle name="20% - Accent3 40 3" xfId="3450"/>
    <cellStyle name="20% - Accent3 40 3 2" xfId="3451"/>
    <cellStyle name="20% - Accent3 40 3 2 2" xfId="3452"/>
    <cellStyle name="20% - Accent3 40 3 3" xfId="3453"/>
    <cellStyle name="20% - Accent3 40 4" xfId="3454"/>
    <cellStyle name="20% - Accent3 40 4 2" xfId="3455"/>
    <cellStyle name="20% - Accent3 40 5" xfId="3456"/>
    <cellStyle name="20% - Accent3 40 5 2" xfId="3457"/>
    <cellStyle name="20% - Accent3 40 6" xfId="3458"/>
    <cellStyle name="20% - Accent3 41" xfId="3459"/>
    <cellStyle name="20% - Accent3 41 2" xfId="3460"/>
    <cellStyle name="20% - Accent3 41 2 2" xfId="3461"/>
    <cellStyle name="20% - Accent3 41 2 2 2" xfId="3462"/>
    <cellStyle name="20% - Accent3 41 2 3" xfId="3463"/>
    <cellStyle name="20% - Accent3 41 3" xfId="3464"/>
    <cellStyle name="20% - Accent3 41 3 2" xfId="3465"/>
    <cellStyle name="20% - Accent3 41 3 2 2" xfId="3466"/>
    <cellStyle name="20% - Accent3 41 3 3" xfId="3467"/>
    <cellStyle name="20% - Accent3 41 4" xfId="3468"/>
    <cellStyle name="20% - Accent3 41 4 2" xfId="3469"/>
    <cellStyle name="20% - Accent3 41 5" xfId="3470"/>
    <cellStyle name="20% - Accent3 41 5 2" xfId="3471"/>
    <cellStyle name="20% - Accent3 41 6" xfId="3472"/>
    <cellStyle name="20% - Accent3 42" xfId="3473"/>
    <cellStyle name="20% - Accent3 42 2" xfId="3474"/>
    <cellStyle name="20% - Accent3 42 2 2" xfId="3475"/>
    <cellStyle name="20% - Accent3 42 2 2 2" xfId="3476"/>
    <cellStyle name="20% - Accent3 42 2 3" xfId="3477"/>
    <cellStyle name="20% - Accent3 42 3" xfId="3478"/>
    <cellStyle name="20% - Accent3 42 3 2" xfId="3479"/>
    <cellStyle name="20% - Accent3 42 3 2 2" xfId="3480"/>
    <cellStyle name="20% - Accent3 42 3 3" xfId="3481"/>
    <cellStyle name="20% - Accent3 42 4" xfId="3482"/>
    <cellStyle name="20% - Accent3 42 4 2" xfId="3483"/>
    <cellStyle name="20% - Accent3 42 5" xfId="3484"/>
    <cellStyle name="20% - Accent3 42 5 2" xfId="3485"/>
    <cellStyle name="20% - Accent3 42 6" xfId="3486"/>
    <cellStyle name="20% - Accent3 43" xfId="3487"/>
    <cellStyle name="20% - Accent3 43 2" xfId="3488"/>
    <cellStyle name="20% - Accent3 43 2 2" xfId="3489"/>
    <cellStyle name="20% - Accent3 43 2 2 2" xfId="3490"/>
    <cellStyle name="20% - Accent3 43 2 3" xfId="3491"/>
    <cellStyle name="20% - Accent3 43 3" xfId="3492"/>
    <cellStyle name="20% - Accent3 43 3 2" xfId="3493"/>
    <cellStyle name="20% - Accent3 43 3 2 2" xfId="3494"/>
    <cellStyle name="20% - Accent3 43 3 3" xfId="3495"/>
    <cellStyle name="20% - Accent3 43 4" xfId="3496"/>
    <cellStyle name="20% - Accent3 43 4 2" xfId="3497"/>
    <cellStyle name="20% - Accent3 43 5" xfId="3498"/>
    <cellStyle name="20% - Accent3 43 5 2" xfId="3499"/>
    <cellStyle name="20% - Accent3 43 6" xfId="3500"/>
    <cellStyle name="20% - Accent3 44" xfId="3501"/>
    <cellStyle name="20% - Accent3 44 2" xfId="3502"/>
    <cellStyle name="20% - Accent3 44 2 2" xfId="3503"/>
    <cellStyle name="20% - Accent3 44 2 2 2" xfId="3504"/>
    <cellStyle name="20% - Accent3 44 2 3" xfId="3505"/>
    <cellStyle name="20% - Accent3 44 3" xfId="3506"/>
    <cellStyle name="20% - Accent3 44 3 2" xfId="3507"/>
    <cellStyle name="20% - Accent3 44 3 2 2" xfId="3508"/>
    <cellStyle name="20% - Accent3 44 3 3" xfId="3509"/>
    <cellStyle name="20% - Accent3 44 4" xfId="3510"/>
    <cellStyle name="20% - Accent3 44 4 2" xfId="3511"/>
    <cellStyle name="20% - Accent3 44 5" xfId="3512"/>
    <cellStyle name="20% - Accent3 44 5 2" xfId="3513"/>
    <cellStyle name="20% - Accent3 44 6" xfId="3514"/>
    <cellStyle name="20% - Accent3 45" xfId="3515"/>
    <cellStyle name="20% - Accent3 45 2" xfId="3516"/>
    <cellStyle name="20% - Accent3 45 2 2" xfId="3517"/>
    <cellStyle name="20% - Accent3 45 2 2 2" xfId="3518"/>
    <cellStyle name="20% - Accent3 45 2 3" xfId="3519"/>
    <cellStyle name="20% - Accent3 45 3" xfId="3520"/>
    <cellStyle name="20% - Accent3 45 3 2" xfId="3521"/>
    <cellStyle name="20% - Accent3 45 3 2 2" xfId="3522"/>
    <cellStyle name="20% - Accent3 45 3 3" xfId="3523"/>
    <cellStyle name="20% - Accent3 45 4" xfId="3524"/>
    <cellStyle name="20% - Accent3 45 4 2" xfId="3525"/>
    <cellStyle name="20% - Accent3 45 5" xfId="3526"/>
    <cellStyle name="20% - Accent3 45 5 2" xfId="3527"/>
    <cellStyle name="20% - Accent3 45 6" xfId="3528"/>
    <cellStyle name="20% - Accent3 46" xfId="3529"/>
    <cellStyle name="20% - Accent3 46 2" xfId="3530"/>
    <cellStyle name="20% - Accent3 46 2 2" xfId="3531"/>
    <cellStyle name="20% - Accent3 46 2 2 2" xfId="3532"/>
    <cellStyle name="20% - Accent3 46 2 3" xfId="3533"/>
    <cellStyle name="20% - Accent3 46 3" xfId="3534"/>
    <cellStyle name="20% - Accent3 46 3 2" xfId="3535"/>
    <cellStyle name="20% - Accent3 46 3 2 2" xfId="3536"/>
    <cellStyle name="20% - Accent3 46 3 3" xfId="3537"/>
    <cellStyle name="20% - Accent3 46 4" xfId="3538"/>
    <cellStyle name="20% - Accent3 46 4 2" xfId="3539"/>
    <cellStyle name="20% - Accent3 46 5" xfId="3540"/>
    <cellStyle name="20% - Accent3 46 5 2" xfId="3541"/>
    <cellStyle name="20% - Accent3 46 6" xfId="3542"/>
    <cellStyle name="20% - Accent3 47" xfId="3543"/>
    <cellStyle name="20% - Accent3 47 2" xfId="3544"/>
    <cellStyle name="20% - Accent3 47 2 2" xfId="3545"/>
    <cellStyle name="20% - Accent3 47 2 2 2" xfId="3546"/>
    <cellStyle name="20% - Accent3 47 2 3" xfId="3547"/>
    <cellStyle name="20% - Accent3 47 3" xfId="3548"/>
    <cellStyle name="20% - Accent3 47 3 2" xfId="3549"/>
    <cellStyle name="20% - Accent3 47 3 2 2" xfId="3550"/>
    <cellStyle name="20% - Accent3 47 3 3" xfId="3551"/>
    <cellStyle name="20% - Accent3 47 4" xfId="3552"/>
    <cellStyle name="20% - Accent3 47 4 2" xfId="3553"/>
    <cellStyle name="20% - Accent3 47 5" xfId="3554"/>
    <cellStyle name="20% - Accent3 47 5 2" xfId="3555"/>
    <cellStyle name="20% - Accent3 47 6" xfId="3556"/>
    <cellStyle name="20% - Accent3 48" xfId="3557"/>
    <cellStyle name="20% - Accent3 48 2" xfId="3558"/>
    <cellStyle name="20% - Accent3 48 2 2" xfId="3559"/>
    <cellStyle name="20% - Accent3 48 2 2 2" xfId="3560"/>
    <cellStyle name="20% - Accent3 48 2 3" xfId="3561"/>
    <cellStyle name="20% - Accent3 48 3" xfId="3562"/>
    <cellStyle name="20% - Accent3 48 3 2" xfId="3563"/>
    <cellStyle name="20% - Accent3 48 3 2 2" xfId="3564"/>
    <cellStyle name="20% - Accent3 48 3 3" xfId="3565"/>
    <cellStyle name="20% - Accent3 48 4" xfId="3566"/>
    <cellStyle name="20% - Accent3 48 4 2" xfId="3567"/>
    <cellStyle name="20% - Accent3 48 5" xfId="3568"/>
    <cellStyle name="20% - Accent3 48 5 2" xfId="3569"/>
    <cellStyle name="20% - Accent3 48 6" xfId="3570"/>
    <cellStyle name="20% - Accent3 49" xfId="3571"/>
    <cellStyle name="20% - Accent3 49 2" xfId="3572"/>
    <cellStyle name="20% - Accent3 49 2 2" xfId="3573"/>
    <cellStyle name="20% - Accent3 49 2 2 2" xfId="3574"/>
    <cellStyle name="20% - Accent3 49 2 3" xfId="3575"/>
    <cellStyle name="20% - Accent3 49 3" xfId="3576"/>
    <cellStyle name="20% - Accent3 49 3 2" xfId="3577"/>
    <cellStyle name="20% - Accent3 49 3 2 2" xfId="3578"/>
    <cellStyle name="20% - Accent3 49 3 3" xfId="3579"/>
    <cellStyle name="20% - Accent3 49 4" xfId="3580"/>
    <cellStyle name="20% - Accent3 49 4 2" xfId="3581"/>
    <cellStyle name="20% - Accent3 49 5" xfId="3582"/>
    <cellStyle name="20% - Accent3 49 5 2" xfId="3583"/>
    <cellStyle name="20% - Accent3 49 6" xfId="3584"/>
    <cellStyle name="20% - Accent3 5" xfId="3585"/>
    <cellStyle name="20% - Accent3 5 2" xfId="3586"/>
    <cellStyle name="20% - Accent3 5 3" xfId="3587"/>
    <cellStyle name="20% - Accent3 5 3 2" xfId="3588"/>
    <cellStyle name="20% - Accent3 5 3 2 2" xfId="29545"/>
    <cellStyle name="20% - Accent3 5 3 2 2 2" xfId="33116"/>
    <cellStyle name="20% - Accent3 5 3 2 3" xfId="31332"/>
    <cellStyle name="20% - Accent3 5 3 3" xfId="29544"/>
    <cellStyle name="20% - Accent3 5 3 3 2" xfId="33115"/>
    <cellStyle name="20% - Accent3 5 3 4" xfId="31331"/>
    <cellStyle name="20% - Accent3 5 4" xfId="3589"/>
    <cellStyle name="20% - Accent3 5 4 2" xfId="3590"/>
    <cellStyle name="20% - Accent3 5 4 2 2" xfId="29547"/>
    <cellStyle name="20% - Accent3 5 4 2 2 2" xfId="33118"/>
    <cellStyle name="20% - Accent3 5 4 2 3" xfId="31334"/>
    <cellStyle name="20% - Accent3 5 4 3" xfId="29546"/>
    <cellStyle name="20% - Accent3 5 4 3 2" xfId="33117"/>
    <cellStyle name="20% - Accent3 5 4 4" xfId="31333"/>
    <cellStyle name="20% - Accent3 5 5" xfId="3591"/>
    <cellStyle name="20% - Accent3 5 5 2" xfId="29548"/>
    <cellStyle name="20% - Accent3 5 5 2 2" xfId="33119"/>
    <cellStyle name="20% - Accent3 5 5 3" xfId="31335"/>
    <cellStyle name="20% - Accent3 5 6" xfId="29543"/>
    <cellStyle name="20% - Accent3 5 6 2" xfId="33114"/>
    <cellStyle name="20% - Accent3 5 7" xfId="31330"/>
    <cellStyle name="20% - Accent3 50" xfId="3592"/>
    <cellStyle name="20% - Accent3 50 2" xfId="3593"/>
    <cellStyle name="20% - Accent3 50 2 2" xfId="3594"/>
    <cellStyle name="20% - Accent3 50 2 2 2" xfId="3595"/>
    <cellStyle name="20% - Accent3 50 2 3" xfId="3596"/>
    <cellStyle name="20% - Accent3 50 3" xfId="3597"/>
    <cellStyle name="20% - Accent3 50 3 2" xfId="3598"/>
    <cellStyle name="20% - Accent3 50 3 2 2" xfId="3599"/>
    <cellStyle name="20% - Accent3 50 3 3" xfId="3600"/>
    <cellStyle name="20% - Accent3 50 4" xfId="3601"/>
    <cellStyle name="20% - Accent3 50 4 2" xfId="3602"/>
    <cellStyle name="20% - Accent3 50 5" xfId="3603"/>
    <cellStyle name="20% - Accent3 50 5 2" xfId="3604"/>
    <cellStyle name="20% - Accent3 50 6" xfId="3605"/>
    <cellStyle name="20% - Accent3 51" xfId="3606"/>
    <cellStyle name="20% - Accent3 51 2" xfId="3607"/>
    <cellStyle name="20% - Accent3 51 2 2" xfId="3608"/>
    <cellStyle name="20% - Accent3 51 2 2 2" xfId="3609"/>
    <cellStyle name="20% - Accent3 51 2 3" xfId="3610"/>
    <cellStyle name="20% - Accent3 51 3" xfId="3611"/>
    <cellStyle name="20% - Accent3 51 3 2" xfId="3612"/>
    <cellStyle name="20% - Accent3 51 3 2 2" xfId="3613"/>
    <cellStyle name="20% - Accent3 51 3 3" xfId="3614"/>
    <cellStyle name="20% - Accent3 51 4" xfId="3615"/>
    <cellStyle name="20% - Accent3 51 4 2" xfId="3616"/>
    <cellStyle name="20% - Accent3 51 5" xfId="3617"/>
    <cellStyle name="20% - Accent3 51 5 2" xfId="3618"/>
    <cellStyle name="20% - Accent3 51 6" xfId="3619"/>
    <cellStyle name="20% - Accent3 52" xfId="3620"/>
    <cellStyle name="20% - Accent3 52 2" xfId="3621"/>
    <cellStyle name="20% - Accent3 52 2 2" xfId="3622"/>
    <cellStyle name="20% - Accent3 52 2 2 2" xfId="3623"/>
    <cellStyle name="20% - Accent3 52 2 3" xfId="3624"/>
    <cellStyle name="20% - Accent3 52 3" xfId="3625"/>
    <cellStyle name="20% - Accent3 52 3 2" xfId="3626"/>
    <cellStyle name="20% - Accent3 52 3 2 2" xfId="3627"/>
    <cellStyle name="20% - Accent3 52 3 3" xfId="3628"/>
    <cellStyle name="20% - Accent3 52 4" xfId="3629"/>
    <cellStyle name="20% - Accent3 52 4 2" xfId="3630"/>
    <cellStyle name="20% - Accent3 52 5" xfId="3631"/>
    <cellStyle name="20% - Accent3 52 5 2" xfId="3632"/>
    <cellStyle name="20% - Accent3 52 6" xfId="3633"/>
    <cellStyle name="20% - Accent3 53" xfId="3634"/>
    <cellStyle name="20% - Accent3 53 2" xfId="3635"/>
    <cellStyle name="20% - Accent3 53 2 2" xfId="3636"/>
    <cellStyle name="20% - Accent3 53 2 2 2" xfId="3637"/>
    <cellStyle name="20% - Accent3 53 2 3" xfId="3638"/>
    <cellStyle name="20% - Accent3 53 3" xfId="3639"/>
    <cellStyle name="20% - Accent3 53 3 2" xfId="3640"/>
    <cellStyle name="20% - Accent3 53 3 2 2" xfId="3641"/>
    <cellStyle name="20% - Accent3 53 3 3" xfId="3642"/>
    <cellStyle name="20% - Accent3 53 4" xfId="3643"/>
    <cellStyle name="20% - Accent3 53 4 2" xfId="3644"/>
    <cellStyle name="20% - Accent3 53 5" xfId="3645"/>
    <cellStyle name="20% - Accent3 53 5 2" xfId="3646"/>
    <cellStyle name="20% - Accent3 53 6" xfId="3647"/>
    <cellStyle name="20% - Accent3 54" xfId="3648"/>
    <cellStyle name="20% - Accent3 54 2" xfId="3649"/>
    <cellStyle name="20% - Accent3 54 2 2" xfId="3650"/>
    <cellStyle name="20% - Accent3 54 2 2 2" xfId="3651"/>
    <cellStyle name="20% - Accent3 54 2 3" xfId="3652"/>
    <cellStyle name="20% - Accent3 54 3" xfId="3653"/>
    <cellStyle name="20% - Accent3 54 3 2" xfId="3654"/>
    <cellStyle name="20% - Accent3 54 3 2 2" xfId="3655"/>
    <cellStyle name="20% - Accent3 54 3 3" xfId="3656"/>
    <cellStyle name="20% - Accent3 54 4" xfId="3657"/>
    <cellStyle name="20% - Accent3 54 4 2" xfId="3658"/>
    <cellStyle name="20% - Accent3 54 5" xfId="3659"/>
    <cellStyle name="20% - Accent3 54 5 2" xfId="3660"/>
    <cellStyle name="20% - Accent3 54 6" xfId="3661"/>
    <cellStyle name="20% - Accent3 55" xfId="3662"/>
    <cellStyle name="20% - Accent3 55 2" xfId="3663"/>
    <cellStyle name="20% - Accent3 55 2 2" xfId="3664"/>
    <cellStyle name="20% - Accent3 55 2 2 2" xfId="3665"/>
    <cellStyle name="20% - Accent3 55 2 3" xfId="3666"/>
    <cellStyle name="20% - Accent3 55 3" xfId="3667"/>
    <cellStyle name="20% - Accent3 55 3 2" xfId="3668"/>
    <cellStyle name="20% - Accent3 55 3 2 2" xfId="3669"/>
    <cellStyle name="20% - Accent3 55 3 3" xfId="3670"/>
    <cellStyle name="20% - Accent3 55 4" xfId="3671"/>
    <cellStyle name="20% - Accent3 55 4 2" xfId="3672"/>
    <cellStyle name="20% - Accent3 55 5" xfId="3673"/>
    <cellStyle name="20% - Accent3 55 5 2" xfId="3674"/>
    <cellStyle name="20% - Accent3 55 6" xfId="3675"/>
    <cellStyle name="20% - Accent3 56" xfId="3676"/>
    <cellStyle name="20% - Accent3 56 2" xfId="3677"/>
    <cellStyle name="20% - Accent3 56 2 2" xfId="3678"/>
    <cellStyle name="20% - Accent3 56 2 2 2" xfId="3679"/>
    <cellStyle name="20% - Accent3 56 2 3" xfId="3680"/>
    <cellStyle name="20% - Accent3 56 3" xfId="3681"/>
    <cellStyle name="20% - Accent3 56 3 2" xfId="3682"/>
    <cellStyle name="20% - Accent3 56 3 2 2" xfId="3683"/>
    <cellStyle name="20% - Accent3 56 3 3" xfId="3684"/>
    <cellStyle name="20% - Accent3 56 4" xfId="3685"/>
    <cellStyle name="20% - Accent3 56 4 2" xfId="3686"/>
    <cellStyle name="20% - Accent3 56 5" xfId="3687"/>
    <cellStyle name="20% - Accent3 56 5 2" xfId="3688"/>
    <cellStyle name="20% - Accent3 56 6" xfId="3689"/>
    <cellStyle name="20% - Accent3 57" xfId="3690"/>
    <cellStyle name="20% - Accent3 57 2" xfId="3691"/>
    <cellStyle name="20% - Accent3 57 2 2" xfId="3692"/>
    <cellStyle name="20% - Accent3 57 2 2 2" xfId="3693"/>
    <cellStyle name="20% - Accent3 57 2 3" xfId="3694"/>
    <cellStyle name="20% - Accent3 57 3" xfId="3695"/>
    <cellStyle name="20% - Accent3 57 3 2" xfId="3696"/>
    <cellStyle name="20% - Accent3 57 3 2 2" xfId="3697"/>
    <cellStyle name="20% - Accent3 57 3 3" xfId="3698"/>
    <cellStyle name="20% - Accent3 57 4" xfId="3699"/>
    <cellStyle name="20% - Accent3 57 4 2" xfId="3700"/>
    <cellStyle name="20% - Accent3 57 5" xfId="3701"/>
    <cellStyle name="20% - Accent3 57 5 2" xfId="3702"/>
    <cellStyle name="20% - Accent3 57 6" xfId="3703"/>
    <cellStyle name="20% - Accent3 58" xfId="3704"/>
    <cellStyle name="20% - Accent3 58 2" xfId="3705"/>
    <cellStyle name="20% - Accent3 58 2 2" xfId="3706"/>
    <cellStyle name="20% - Accent3 58 2 2 2" xfId="3707"/>
    <cellStyle name="20% - Accent3 58 2 3" xfId="3708"/>
    <cellStyle name="20% - Accent3 58 3" xfId="3709"/>
    <cellStyle name="20% - Accent3 58 3 2" xfId="3710"/>
    <cellStyle name="20% - Accent3 58 3 2 2" xfId="3711"/>
    <cellStyle name="20% - Accent3 58 3 3" xfId="3712"/>
    <cellStyle name="20% - Accent3 58 4" xfId="3713"/>
    <cellStyle name="20% - Accent3 58 4 2" xfId="3714"/>
    <cellStyle name="20% - Accent3 58 5" xfId="3715"/>
    <cellStyle name="20% - Accent3 58 5 2" xfId="3716"/>
    <cellStyle name="20% - Accent3 58 6" xfId="3717"/>
    <cellStyle name="20% - Accent3 59" xfId="3718"/>
    <cellStyle name="20% - Accent3 6" xfId="3719"/>
    <cellStyle name="20% - Accent3 6 2" xfId="3720"/>
    <cellStyle name="20% - Accent3 6 3" xfId="3721"/>
    <cellStyle name="20% - Accent3 6 3 2" xfId="3722"/>
    <cellStyle name="20% - Accent3 6 3 2 2" xfId="29551"/>
    <cellStyle name="20% - Accent3 6 3 2 2 2" xfId="33122"/>
    <cellStyle name="20% - Accent3 6 3 2 3" xfId="31338"/>
    <cellStyle name="20% - Accent3 6 3 3" xfId="29550"/>
    <cellStyle name="20% - Accent3 6 3 3 2" xfId="33121"/>
    <cellStyle name="20% - Accent3 6 3 4" xfId="31337"/>
    <cellStyle name="20% - Accent3 6 4" xfId="3723"/>
    <cellStyle name="20% - Accent3 6 4 2" xfId="3724"/>
    <cellStyle name="20% - Accent3 6 4 2 2" xfId="29553"/>
    <cellStyle name="20% - Accent3 6 4 2 2 2" xfId="33124"/>
    <cellStyle name="20% - Accent3 6 4 2 3" xfId="31340"/>
    <cellStyle name="20% - Accent3 6 4 3" xfId="29552"/>
    <cellStyle name="20% - Accent3 6 4 3 2" xfId="33123"/>
    <cellStyle name="20% - Accent3 6 4 4" xfId="31339"/>
    <cellStyle name="20% - Accent3 6 5" xfId="3725"/>
    <cellStyle name="20% - Accent3 6 5 2" xfId="29554"/>
    <cellStyle name="20% - Accent3 6 5 2 2" xfId="33125"/>
    <cellStyle name="20% - Accent3 6 5 3" xfId="31341"/>
    <cellStyle name="20% - Accent3 6 6" xfId="29549"/>
    <cellStyle name="20% - Accent3 6 6 2" xfId="33120"/>
    <cellStyle name="20% - Accent3 6 7" xfId="31336"/>
    <cellStyle name="20% - Accent3 7" xfId="3726"/>
    <cellStyle name="20% - Accent3 7 2" xfId="3727"/>
    <cellStyle name="20% - Accent3 7 3" xfId="3728"/>
    <cellStyle name="20% - Accent3 7 3 2" xfId="3729"/>
    <cellStyle name="20% - Accent3 7 3 2 2" xfId="29557"/>
    <cellStyle name="20% - Accent3 7 3 2 2 2" xfId="33128"/>
    <cellStyle name="20% - Accent3 7 3 2 3" xfId="31344"/>
    <cellStyle name="20% - Accent3 7 3 3" xfId="29556"/>
    <cellStyle name="20% - Accent3 7 3 3 2" xfId="33127"/>
    <cellStyle name="20% - Accent3 7 3 4" xfId="31343"/>
    <cellStyle name="20% - Accent3 7 4" xfId="3730"/>
    <cellStyle name="20% - Accent3 7 4 2" xfId="3731"/>
    <cellStyle name="20% - Accent3 7 4 2 2" xfId="29559"/>
    <cellStyle name="20% - Accent3 7 4 2 2 2" xfId="33130"/>
    <cellStyle name="20% - Accent3 7 4 2 3" xfId="31346"/>
    <cellStyle name="20% - Accent3 7 4 3" xfId="29558"/>
    <cellStyle name="20% - Accent3 7 4 3 2" xfId="33129"/>
    <cellStyle name="20% - Accent3 7 4 4" xfId="31345"/>
    <cellStyle name="20% - Accent3 7 5" xfId="3732"/>
    <cellStyle name="20% - Accent3 7 5 2" xfId="29560"/>
    <cellStyle name="20% - Accent3 7 5 2 2" xfId="33131"/>
    <cellStyle name="20% - Accent3 7 5 3" xfId="31347"/>
    <cellStyle name="20% - Accent3 7 6" xfId="29555"/>
    <cellStyle name="20% - Accent3 7 6 2" xfId="33126"/>
    <cellStyle name="20% - Accent3 7 7" xfId="31342"/>
    <cellStyle name="20% - Accent3 8" xfId="3733"/>
    <cellStyle name="20% - Accent3 8 2" xfId="3734"/>
    <cellStyle name="20% - Accent3 8 3" xfId="3735"/>
    <cellStyle name="20% - Accent3 8 3 2" xfId="3736"/>
    <cellStyle name="20% - Accent3 8 3 2 2" xfId="29563"/>
    <cellStyle name="20% - Accent3 8 3 2 2 2" xfId="33134"/>
    <cellStyle name="20% - Accent3 8 3 2 3" xfId="31350"/>
    <cellStyle name="20% - Accent3 8 3 3" xfId="29562"/>
    <cellStyle name="20% - Accent3 8 3 3 2" xfId="33133"/>
    <cellStyle name="20% - Accent3 8 3 4" xfId="31349"/>
    <cellStyle name="20% - Accent3 8 4" xfId="3737"/>
    <cellStyle name="20% - Accent3 8 4 2" xfId="3738"/>
    <cellStyle name="20% - Accent3 8 4 2 2" xfId="29565"/>
    <cellStyle name="20% - Accent3 8 4 2 2 2" xfId="33136"/>
    <cellStyle name="20% - Accent3 8 4 2 3" xfId="31352"/>
    <cellStyle name="20% - Accent3 8 4 3" xfId="29564"/>
    <cellStyle name="20% - Accent3 8 4 3 2" xfId="33135"/>
    <cellStyle name="20% - Accent3 8 4 4" xfId="31351"/>
    <cellStyle name="20% - Accent3 8 5" xfId="3739"/>
    <cellStyle name="20% - Accent3 8 5 2" xfId="29566"/>
    <cellStyle name="20% - Accent3 8 5 2 2" xfId="33137"/>
    <cellStyle name="20% - Accent3 8 5 3" xfId="31353"/>
    <cellStyle name="20% - Accent3 8 6" xfId="29561"/>
    <cellStyle name="20% - Accent3 8 6 2" xfId="33132"/>
    <cellStyle name="20% - Accent3 8 7" xfId="31348"/>
    <cellStyle name="20% - Accent3 9" xfId="3740"/>
    <cellStyle name="20% - Accent3 9 2" xfId="3741"/>
    <cellStyle name="20% - Accent3 9 3" xfId="3742"/>
    <cellStyle name="20% - Accent3 9 3 2" xfId="3743"/>
    <cellStyle name="20% - Accent3 9 3 2 2" xfId="29569"/>
    <cellStyle name="20% - Accent3 9 3 2 2 2" xfId="33140"/>
    <cellStyle name="20% - Accent3 9 3 2 3" xfId="31356"/>
    <cellStyle name="20% - Accent3 9 3 3" xfId="29568"/>
    <cellStyle name="20% - Accent3 9 3 3 2" xfId="33139"/>
    <cellStyle name="20% - Accent3 9 3 4" xfId="31355"/>
    <cellStyle name="20% - Accent3 9 4" xfId="3744"/>
    <cellStyle name="20% - Accent3 9 4 2" xfId="29570"/>
    <cellStyle name="20% - Accent3 9 4 2 2" xfId="33141"/>
    <cellStyle name="20% - Accent3 9 4 3" xfId="31357"/>
    <cellStyle name="20% - Accent3 9 5" xfId="29567"/>
    <cellStyle name="20% - Accent3 9 5 2" xfId="33138"/>
    <cellStyle name="20% - Accent3 9 6" xfId="31354"/>
    <cellStyle name="20% - Accent4 10" xfId="3745"/>
    <cellStyle name="20% - Accent4 10 2" xfId="3746"/>
    <cellStyle name="20% - Accent4 10 3" xfId="3747"/>
    <cellStyle name="20% - Accent4 10 3 2" xfId="3748"/>
    <cellStyle name="20% - Accent4 10 3 2 2" xfId="29573"/>
    <cellStyle name="20% - Accent4 10 3 2 2 2" xfId="33144"/>
    <cellStyle name="20% - Accent4 10 3 2 3" xfId="31360"/>
    <cellStyle name="20% - Accent4 10 3 3" xfId="29572"/>
    <cellStyle name="20% - Accent4 10 3 3 2" xfId="33143"/>
    <cellStyle name="20% - Accent4 10 3 4" xfId="31359"/>
    <cellStyle name="20% - Accent4 10 4" xfId="3749"/>
    <cellStyle name="20% - Accent4 10 4 2" xfId="29574"/>
    <cellStyle name="20% - Accent4 10 4 2 2" xfId="33145"/>
    <cellStyle name="20% - Accent4 10 4 3" xfId="31361"/>
    <cellStyle name="20% - Accent4 10 5" xfId="29571"/>
    <cellStyle name="20% - Accent4 10 5 2" xfId="33142"/>
    <cellStyle name="20% - Accent4 10 6" xfId="31358"/>
    <cellStyle name="20% - Accent4 11" xfId="3750"/>
    <cellStyle name="20% - Accent4 11 2" xfId="3751"/>
    <cellStyle name="20% - Accent4 11 3" xfId="3752"/>
    <cellStyle name="20% - Accent4 11 3 2" xfId="3753"/>
    <cellStyle name="20% - Accent4 11 3 2 2" xfId="29577"/>
    <cellStyle name="20% - Accent4 11 3 2 2 2" xfId="33148"/>
    <cellStyle name="20% - Accent4 11 3 2 3" xfId="31364"/>
    <cellStyle name="20% - Accent4 11 3 3" xfId="29576"/>
    <cellStyle name="20% - Accent4 11 3 3 2" xfId="33147"/>
    <cellStyle name="20% - Accent4 11 3 4" xfId="31363"/>
    <cellStyle name="20% - Accent4 11 4" xfId="3754"/>
    <cellStyle name="20% - Accent4 11 4 2" xfId="29578"/>
    <cellStyle name="20% - Accent4 11 4 2 2" xfId="33149"/>
    <cellStyle name="20% - Accent4 11 4 3" xfId="31365"/>
    <cellStyle name="20% - Accent4 11 5" xfId="29575"/>
    <cellStyle name="20% - Accent4 11 5 2" xfId="33146"/>
    <cellStyle name="20% - Accent4 11 6" xfId="31362"/>
    <cellStyle name="20% - Accent4 12" xfId="3755"/>
    <cellStyle name="20% - Accent4 12 2" xfId="3756"/>
    <cellStyle name="20% - Accent4 12 3" xfId="3757"/>
    <cellStyle name="20% - Accent4 12 3 2" xfId="3758"/>
    <cellStyle name="20% - Accent4 12 3 2 2" xfId="29580"/>
    <cellStyle name="20% - Accent4 12 3 2 2 2" xfId="33151"/>
    <cellStyle name="20% - Accent4 12 3 2 3" xfId="31367"/>
    <cellStyle name="20% - Accent4 12 3 3" xfId="29579"/>
    <cellStyle name="20% - Accent4 12 3 3 2" xfId="33150"/>
    <cellStyle name="20% - Accent4 12 3 4" xfId="31366"/>
    <cellStyle name="20% - Accent4 12 4" xfId="3759"/>
    <cellStyle name="20% - Accent4 12 4 2" xfId="29581"/>
    <cellStyle name="20% - Accent4 12 4 2 2" xfId="33152"/>
    <cellStyle name="20% - Accent4 12 4 3" xfId="31368"/>
    <cellStyle name="20% - Accent4 13" xfId="3760"/>
    <cellStyle name="20% - Accent4 14" xfId="3761"/>
    <cellStyle name="20% - Accent4 14 2" xfId="3762"/>
    <cellStyle name="20% - Accent4 14 2 2" xfId="29583"/>
    <cellStyle name="20% - Accent4 14 2 2 2" xfId="33154"/>
    <cellStyle name="20% - Accent4 14 2 3" xfId="31370"/>
    <cellStyle name="20% - Accent4 14 3" xfId="29582"/>
    <cellStyle name="20% - Accent4 14 3 2" xfId="33153"/>
    <cellStyle name="20% - Accent4 14 4" xfId="31369"/>
    <cellStyle name="20% - Accent4 15" xfId="3763"/>
    <cellStyle name="20% - Accent4 15 2" xfId="3764"/>
    <cellStyle name="20% - Accent4 15 2 2" xfId="3765"/>
    <cellStyle name="20% - Accent4 15 2 2 2" xfId="3766"/>
    <cellStyle name="20% - Accent4 15 2 3" xfId="3767"/>
    <cellStyle name="20% - Accent4 15 3" xfId="3768"/>
    <cellStyle name="20% - Accent4 15 3 2" xfId="3769"/>
    <cellStyle name="20% - Accent4 15 3 2 2" xfId="3770"/>
    <cellStyle name="20% - Accent4 15 3 3" xfId="3771"/>
    <cellStyle name="20% - Accent4 15 4" xfId="3772"/>
    <cellStyle name="20% - Accent4 15 4 2" xfId="3773"/>
    <cellStyle name="20% - Accent4 15 5" xfId="3774"/>
    <cellStyle name="20% - Accent4 15 5 2" xfId="3775"/>
    <cellStyle name="20% - Accent4 15 6" xfId="3776"/>
    <cellStyle name="20% - Accent4 16" xfId="3777"/>
    <cellStyle name="20% - Accent4 16 2" xfId="3778"/>
    <cellStyle name="20% - Accent4 16 2 2" xfId="3779"/>
    <cellStyle name="20% - Accent4 16 2 2 2" xfId="3780"/>
    <cellStyle name="20% - Accent4 16 2 3" xfId="3781"/>
    <cellStyle name="20% - Accent4 16 3" xfId="3782"/>
    <cellStyle name="20% - Accent4 16 3 2" xfId="3783"/>
    <cellStyle name="20% - Accent4 16 3 2 2" xfId="3784"/>
    <cellStyle name="20% - Accent4 16 3 3" xfId="3785"/>
    <cellStyle name="20% - Accent4 16 4" xfId="3786"/>
    <cellStyle name="20% - Accent4 16 4 2" xfId="3787"/>
    <cellStyle name="20% - Accent4 16 5" xfId="3788"/>
    <cellStyle name="20% - Accent4 16 5 2" xfId="3789"/>
    <cellStyle name="20% - Accent4 16 6" xfId="3790"/>
    <cellStyle name="20% - Accent4 17" xfId="3791"/>
    <cellStyle name="20% - Accent4 17 2" xfId="3792"/>
    <cellStyle name="20% - Accent4 17 2 2" xfId="3793"/>
    <cellStyle name="20% - Accent4 17 2 2 2" xfId="3794"/>
    <cellStyle name="20% - Accent4 17 2 3" xfId="3795"/>
    <cellStyle name="20% - Accent4 17 3" xfId="3796"/>
    <cellStyle name="20% - Accent4 17 3 2" xfId="3797"/>
    <cellStyle name="20% - Accent4 17 3 2 2" xfId="3798"/>
    <cellStyle name="20% - Accent4 17 3 3" xfId="3799"/>
    <cellStyle name="20% - Accent4 17 4" xfId="3800"/>
    <cellStyle name="20% - Accent4 17 4 2" xfId="3801"/>
    <cellStyle name="20% - Accent4 17 5" xfId="3802"/>
    <cellStyle name="20% - Accent4 17 5 2" xfId="3803"/>
    <cellStyle name="20% - Accent4 17 6" xfId="3804"/>
    <cellStyle name="20% - Accent4 18" xfId="3805"/>
    <cellStyle name="20% - Accent4 18 2" xfId="3806"/>
    <cellStyle name="20% - Accent4 18 2 2" xfId="3807"/>
    <cellStyle name="20% - Accent4 18 2 2 2" xfId="3808"/>
    <cellStyle name="20% - Accent4 18 2 3" xfId="3809"/>
    <cellStyle name="20% - Accent4 18 3" xfId="3810"/>
    <cellStyle name="20% - Accent4 18 3 2" xfId="3811"/>
    <cellStyle name="20% - Accent4 18 3 2 2" xfId="3812"/>
    <cellStyle name="20% - Accent4 18 3 3" xfId="3813"/>
    <cellStyle name="20% - Accent4 18 4" xfId="3814"/>
    <cellStyle name="20% - Accent4 18 4 2" xfId="3815"/>
    <cellStyle name="20% - Accent4 18 5" xfId="3816"/>
    <cellStyle name="20% - Accent4 18 5 2" xfId="3817"/>
    <cellStyle name="20% - Accent4 18 6" xfId="3818"/>
    <cellStyle name="20% - Accent4 19" xfId="3819"/>
    <cellStyle name="20% - Accent4 19 2" xfId="3820"/>
    <cellStyle name="20% - Accent4 19 2 2" xfId="3821"/>
    <cellStyle name="20% - Accent4 19 2 2 2" xfId="3822"/>
    <cellStyle name="20% - Accent4 19 2 3" xfId="3823"/>
    <cellStyle name="20% - Accent4 19 3" xfId="3824"/>
    <cellStyle name="20% - Accent4 19 3 2" xfId="3825"/>
    <cellStyle name="20% - Accent4 19 3 2 2" xfId="3826"/>
    <cellStyle name="20% - Accent4 19 3 3" xfId="3827"/>
    <cellStyle name="20% - Accent4 19 4" xfId="3828"/>
    <cellStyle name="20% - Accent4 19 4 2" xfId="3829"/>
    <cellStyle name="20% - Accent4 19 5" xfId="3830"/>
    <cellStyle name="20% - Accent4 19 5 2" xfId="3831"/>
    <cellStyle name="20% - Accent4 19 6" xfId="3832"/>
    <cellStyle name="20% - Accent4 2" xfId="3833"/>
    <cellStyle name="20% - Accent4 2 10" xfId="3834"/>
    <cellStyle name="20% - Accent4 2 10 2" xfId="3835"/>
    <cellStyle name="20% - Accent4 2 10 2 2" xfId="29586"/>
    <cellStyle name="20% - Accent4 2 10 2 2 2" xfId="33157"/>
    <cellStyle name="20% - Accent4 2 10 2 3" xfId="31373"/>
    <cellStyle name="20% - Accent4 2 10 3" xfId="29585"/>
    <cellStyle name="20% - Accent4 2 10 3 2" xfId="33156"/>
    <cellStyle name="20% - Accent4 2 10 4" xfId="31372"/>
    <cellStyle name="20% - Accent4 2 11" xfId="3836"/>
    <cellStyle name="20% - Accent4 2 11 2" xfId="3837"/>
    <cellStyle name="20% - Accent4 2 11 2 2" xfId="3838"/>
    <cellStyle name="20% - Accent4 2 11 2 2 2" xfId="29589"/>
    <cellStyle name="20% - Accent4 2 11 2 2 2 2" xfId="33160"/>
    <cellStyle name="20% - Accent4 2 11 2 2 3" xfId="31376"/>
    <cellStyle name="20% - Accent4 2 11 2 3" xfId="29588"/>
    <cellStyle name="20% - Accent4 2 11 2 3 2" xfId="33159"/>
    <cellStyle name="20% - Accent4 2 11 2 4" xfId="31375"/>
    <cellStyle name="20% - Accent4 2 11 3" xfId="3839"/>
    <cellStyle name="20% - Accent4 2 11 3 2" xfId="29590"/>
    <cellStyle name="20% - Accent4 2 11 3 2 2" xfId="33161"/>
    <cellStyle name="20% - Accent4 2 11 3 3" xfId="31377"/>
    <cellStyle name="20% - Accent4 2 11 4" xfId="29587"/>
    <cellStyle name="20% - Accent4 2 11 4 2" xfId="33158"/>
    <cellStyle name="20% - Accent4 2 11 5" xfId="31374"/>
    <cellStyle name="20% - Accent4 2 12" xfId="3840"/>
    <cellStyle name="20% - Accent4 2 12 2" xfId="3841"/>
    <cellStyle name="20% - Accent4 2 12 2 2" xfId="29592"/>
    <cellStyle name="20% - Accent4 2 12 2 2 2" xfId="33163"/>
    <cellStyle name="20% - Accent4 2 12 2 3" xfId="31379"/>
    <cellStyle name="20% - Accent4 2 12 3" xfId="29591"/>
    <cellStyle name="20% - Accent4 2 12 3 2" xfId="33162"/>
    <cellStyle name="20% - Accent4 2 12 4" xfId="31378"/>
    <cellStyle name="20% - Accent4 2 13" xfId="3842"/>
    <cellStyle name="20% - Accent4 2 13 2" xfId="29593"/>
    <cellStyle name="20% - Accent4 2 13 2 2" xfId="33164"/>
    <cellStyle name="20% - Accent4 2 13 3" xfId="31380"/>
    <cellStyle name="20% - Accent4 2 14" xfId="29584"/>
    <cellStyle name="20% - Accent4 2 14 2" xfId="33155"/>
    <cellStyle name="20% - Accent4 2 15" xfId="31371"/>
    <cellStyle name="20% - Accent4 2 2" xfId="3843"/>
    <cellStyle name="20% - Accent4 2 2 10" xfId="3844"/>
    <cellStyle name="20% - Accent4 2 2 2" xfId="3845"/>
    <cellStyle name="20% - Accent4 2 2 2 2" xfId="3846"/>
    <cellStyle name="20% - Accent4 2 2 2 2 2" xfId="29594"/>
    <cellStyle name="20% - Accent4 2 2 2 2 2 2" xfId="33165"/>
    <cellStyle name="20% - Accent4 2 2 2 2 3" xfId="31381"/>
    <cellStyle name="20% - Accent4 2 2 3" xfId="3847"/>
    <cellStyle name="20% - Accent4 2 2 4" xfId="3848"/>
    <cellStyle name="20% - Accent4 2 2 5" xfId="3849"/>
    <cellStyle name="20% - Accent4 2 2 6" xfId="3850"/>
    <cellStyle name="20% - Accent4 2 2 7" xfId="3851"/>
    <cellStyle name="20% - Accent4 2 2 8" xfId="3852"/>
    <cellStyle name="20% - Accent4 2 2 9" xfId="3853"/>
    <cellStyle name="20% - Accent4 2 3" xfId="3854"/>
    <cellStyle name="20% - Accent4 2 3 2" xfId="3855"/>
    <cellStyle name="20% - Accent4 2 3 2 2" xfId="29596"/>
    <cellStyle name="20% - Accent4 2 3 2 2 2" xfId="33167"/>
    <cellStyle name="20% - Accent4 2 3 2 3" xfId="31383"/>
    <cellStyle name="20% - Accent4 2 3 3" xfId="29595"/>
    <cellStyle name="20% - Accent4 2 3 3 2" xfId="33166"/>
    <cellStyle name="20% - Accent4 2 3 4" xfId="31382"/>
    <cellStyle name="20% - Accent4 2 4" xfId="3856"/>
    <cellStyle name="20% - Accent4 2 4 2" xfId="3857"/>
    <cellStyle name="20% - Accent4 2 4 2 2" xfId="29598"/>
    <cellStyle name="20% - Accent4 2 4 2 2 2" xfId="33169"/>
    <cellStyle name="20% - Accent4 2 4 2 3" xfId="31385"/>
    <cellStyle name="20% - Accent4 2 4 3" xfId="29597"/>
    <cellStyle name="20% - Accent4 2 4 3 2" xfId="33168"/>
    <cellStyle name="20% - Accent4 2 4 4" xfId="31384"/>
    <cellStyle name="20% - Accent4 2 5" xfId="3858"/>
    <cellStyle name="20% - Accent4 2 5 2" xfId="3859"/>
    <cellStyle name="20% - Accent4 2 5 2 2" xfId="29600"/>
    <cellStyle name="20% - Accent4 2 5 2 2 2" xfId="33171"/>
    <cellStyle name="20% - Accent4 2 5 2 3" xfId="31387"/>
    <cellStyle name="20% - Accent4 2 5 3" xfId="29599"/>
    <cellStyle name="20% - Accent4 2 5 3 2" xfId="33170"/>
    <cellStyle name="20% - Accent4 2 5 4" xfId="31386"/>
    <cellStyle name="20% - Accent4 2 6" xfId="3860"/>
    <cellStyle name="20% - Accent4 2 6 2" xfId="3861"/>
    <cellStyle name="20% - Accent4 2 6 2 2" xfId="29602"/>
    <cellStyle name="20% - Accent4 2 6 2 2 2" xfId="33173"/>
    <cellStyle name="20% - Accent4 2 6 2 3" xfId="31389"/>
    <cellStyle name="20% - Accent4 2 6 3" xfId="29601"/>
    <cellStyle name="20% - Accent4 2 6 3 2" xfId="33172"/>
    <cellStyle name="20% - Accent4 2 6 4" xfId="31388"/>
    <cellStyle name="20% - Accent4 2 7" xfId="3862"/>
    <cellStyle name="20% - Accent4 2 7 2" xfId="3863"/>
    <cellStyle name="20% - Accent4 2 7 2 2" xfId="29604"/>
    <cellStyle name="20% - Accent4 2 7 2 2 2" xfId="33175"/>
    <cellStyle name="20% - Accent4 2 7 2 3" xfId="31391"/>
    <cellStyle name="20% - Accent4 2 7 3" xfId="29603"/>
    <cellStyle name="20% - Accent4 2 7 3 2" xfId="33174"/>
    <cellStyle name="20% - Accent4 2 7 4" xfId="31390"/>
    <cellStyle name="20% - Accent4 2 8" xfId="3864"/>
    <cellStyle name="20% - Accent4 2 8 2" xfId="3865"/>
    <cellStyle name="20% - Accent4 2 8 2 2" xfId="29606"/>
    <cellStyle name="20% - Accent4 2 8 2 2 2" xfId="33177"/>
    <cellStyle name="20% - Accent4 2 8 2 3" xfId="31393"/>
    <cellStyle name="20% - Accent4 2 8 3" xfId="29605"/>
    <cellStyle name="20% - Accent4 2 8 3 2" xfId="33176"/>
    <cellStyle name="20% - Accent4 2 8 4" xfId="31392"/>
    <cellStyle name="20% - Accent4 2 9" xfId="3866"/>
    <cellStyle name="20% - Accent4 2 9 2" xfId="3867"/>
    <cellStyle name="20% - Accent4 2 9 2 2" xfId="29608"/>
    <cellStyle name="20% - Accent4 2 9 2 2 2" xfId="33179"/>
    <cellStyle name="20% - Accent4 2 9 2 3" xfId="31395"/>
    <cellStyle name="20% - Accent4 2 9 3" xfId="29607"/>
    <cellStyle name="20% - Accent4 2 9 3 2" xfId="33178"/>
    <cellStyle name="20% - Accent4 2 9 4" xfId="31394"/>
    <cellStyle name="20% - Accent4 20" xfId="3868"/>
    <cellStyle name="20% - Accent4 20 2" xfId="3869"/>
    <cellStyle name="20% - Accent4 20 2 2" xfId="3870"/>
    <cellStyle name="20% - Accent4 20 2 2 2" xfId="3871"/>
    <cellStyle name="20% - Accent4 20 2 3" xfId="3872"/>
    <cellStyle name="20% - Accent4 20 3" xfId="3873"/>
    <cellStyle name="20% - Accent4 20 3 2" xfId="3874"/>
    <cellStyle name="20% - Accent4 20 3 2 2" xfId="3875"/>
    <cellStyle name="20% - Accent4 20 3 3" xfId="3876"/>
    <cellStyle name="20% - Accent4 20 4" xfId="3877"/>
    <cellStyle name="20% - Accent4 20 4 2" xfId="3878"/>
    <cellStyle name="20% - Accent4 20 5" xfId="3879"/>
    <cellStyle name="20% - Accent4 20 5 2" xfId="3880"/>
    <cellStyle name="20% - Accent4 20 6" xfId="3881"/>
    <cellStyle name="20% - Accent4 21" xfId="3882"/>
    <cellStyle name="20% - Accent4 21 2" xfId="3883"/>
    <cellStyle name="20% - Accent4 21 2 2" xfId="3884"/>
    <cellStyle name="20% - Accent4 21 2 2 2" xfId="3885"/>
    <cellStyle name="20% - Accent4 21 2 3" xfId="3886"/>
    <cellStyle name="20% - Accent4 21 3" xfId="3887"/>
    <cellStyle name="20% - Accent4 21 3 2" xfId="3888"/>
    <cellStyle name="20% - Accent4 21 3 2 2" xfId="3889"/>
    <cellStyle name="20% - Accent4 21 3 3" xfId="3890"/>
    <cellStyle name="20% - Accent4 21 4" xfId="3891"/>
    <cellStyle name="20% - Accent4 21 4 2" xfId="3892"/>
    <cellStyle name="20% - Accent4 21 5" xfId="3893"/>
    <cellStyle name="20% - Accent4 21 5 2" xfId="3894"/>
    <cellStyle name="20% - Accent4 21 6" xfId="3895"/>
    <cellStyle name="20% - Accent4 22" xfId="3896"/>
    <cellStyle name="20% - Accent4 22 2" xfId="3897"/>
    <cellStyle name="20% - Accent4 22 2 2" xfId="3898"/>
    <cellStyle name="20% - Accent4 22 2 2 2" xfId="3899"/>
    <cellStyle name="20% - Accent4 22 2 3" xfId="3900"/>
    <cellStyle name="20% - Accent4 22 3" xfId="3901"/>
    <cellStyle name="20% - Accent4 22 3 2" xfId="3902"/>
    <cellStyle name="20% - Accent4 22 3 2 2" xfId="3903"/>
    <cellStyle name="20% - Accent4 22 3 3" xfId="3904"/>
    <cellStyle name="20% - Accent4 22 4" xfId="3905"/>
    <cellStyle name="20% - Accent4 22 4 2" xfId="3906"/>
    <cellStyle name="20% - Accent4 22 5" xfId="3907"/>
    <cellStyle name="20% - Accent4 22 5 2" xfId="3908"/>
    <cellStyle name="20% - Accent4 22 6" xfId="3909"/>
    <cellStyle name="20% - Accent4 23" xfId="3910"/>
    <cellStyle name="20% - Accent4 23 2" xfId="3911"/>
    <cellStyle name="20% - Accent4 23 2 2" xfId="3912"/>
    <cellStyle name="20% - Accent4 23 2 2 2" xfId="3913"/>
    <cellStyle name="20% - Accent4 23 2 3" xfId="3914"/>
    <cellStyle name="20% - Accent4 23 3" xfId="3915"/>
    <cellStyle name="20% - Accent4 23 3 2" xfId="3916"/>
    <cellStyle name="20% - Accent4 23 3 2 2" xfId="3917"/>
    <cellStyle name="20% - Accent4 23 3 3" xfId="3918"/>
    <cellStyle name="20% - Accent4 23 4" xfId="3919"/>
    <cellStyle name="20% - Accent4 23 4 2" xfId="3920"/>
    <cellStyle name="20% - Accent4 23 5" xfId="3921"/>
    <cellStyle name="20% - Accent4 23 5 2" xfId="3922"/>
    <cellStyle name="20% - Accent4 23 6" xfId="3923"/>
    <cellStyle name="20% - Accent4 24" xfId="3924"/>
    <cellStyle name="20% - Accent4 24 2" xfId="3925"/>
    <cellStyle name="20% - Accent4 24 2 2" xfId="3926"/>
    <cellStyle name="20% - Accent4 24 2 2 2" xfId="3927"/>
    <cellStyle name="20% - Accent4 24 2 3" xfId="3928"/>
    <cellStyle name="20% - Accent4 24 3" xfId="3929"/>
    <cellStyle name="20% - Accent4 24 3 2" xfId="3930"/>
    <cellStyle name="20% - Accent4 24 3 2 2" xfId="3931"/>
    <cellStyle name="20% - Accent4 24 3 3" xfId="3932"/>
    <cellStyle name="20% - Accent4 24 4" xfId="3933"/>
    <cellStyle name="20% - Accent4 24 4 2" xfId="3934"/>
    <cellStyle name="20% - Accent4 24 5" xfId="3935"/>
    <cellStyle name="20% - Accent4 24 5 2" xfId="3936"/>
    <cellStyle name="20% - Accent4 24 6" xfId="3937"/>
    <cellStyle name="20% - Accent4 25" xfId="3938"/>
    <cellStyle name="20% - Accent4 25 2" xfId="3939"/>
    <cellStyle name="20% - Accent4 25 2 2" xfId="3940"/>
    <cellStyle name="20% - Accent4 25 2 2 2" xfId="3941"/>
    <cellStyle name="20% - Accent4 25 2 3" xfId="3942"/>
    <cellStyle name="20% - Accent4 25 3" xfId="3943"/>
    <cellStyle name="20% - Accent4 25 3 2" xfId="3944"/>
    <cellStyle name="20% - Accent4 25 3 2 2" xfId="3945"/>
    <cellStyle name="20% - Accent4 25 3 3" xfId="3946"/>
    <cellStyle name="20% - Accent4 25 4" xfId="3947"/>
    <cellStyle name="20% - Accent4 25 4 2" xfId="3948"/>
    <cellStyle name="20% - Accent4 25 5" xfId="3949"/>
    <cellStyle name="20% - Accent4 25 5 2" xfId="3950"/>
    <cellStyle name="20% - Accent4 25 6" xfId="3951"/>
    <cellStyle name="20% - Accent4 26" xfId="3952"/>
    <cellStyle name="20% - Accent4 26 2" xfId="3953"/>
    <cellStyle name="20% - Accent4 26 2 2" xfId="3954"/>
    <cellStyle name="20% - Accent4 26 2 2 2" xfId="3955"/>
    <cellStyle name="20% - Accent4 26 2 3" xfId="3956"/>
    <cellStyle name="20% - Accent4 26 3" xfId="3957"/>
    <cellStyle name="20% - Accent4 26 3 2" xfId="3958"/>
    <cellStyle name="20% - Accent4 26 3 2 2" xfId="3959"/>
    <cellStyle name="20% - Accent4 26 3 3" xfId="3960"/>
    <cellStyle name="20% - Accent4 26 4" xfId="3961"/>
    <cellStyle name="20% - Accent4 26 4 2" xfId="3962"/>
    <cellStyle name="20% - Accent4 26 5" xfId="3963"/>
    <cellStyle name="20% - Accent4 26 5 2" xfId="3964"/>
    <cellStyle name="20% - Accent4 26 6" xfId="3965"/>
    <cellStyle name="20% - Accent4 27" xfId="3966"/>
    <cellStyle name="20% - Accent4 27 2" xfId="3967"/>
    <cellStyle name="20% - Accent4 27 2 2" xfId="3968"/>
    <cellStyle name="20% - Accent4 27 2 2 2" xfId="3969"/>
    <cellStyle name="20% - Accent4 27 2 3" xfId="3970"/>
    <cellStyle name="20% - Accent4 27 3" xfId="3971"/>
    <cellStyle name="20% - Accent4 27 3 2" xfId="3972"/>
    <cellStyle name="20% - Accent4 27 3 2 2" xfId="3973"/>
    <cellStyle name="20% - Accent4 27 3 3" xfId="3974"/>
    <cellStyle name="20% - Accent4 27 4" xfId="3975"/>
    <cellStyle name="20% - Accent4 27 4 2" xfId="3976"/>
    <cellStyle name="20% - Accent4 27 5" xfId="3977"/>
    <cellStyle name="20% - Accent4 27 5 2" xfId="3978"/>
    <cellStyle name="20% - Accent4 27 6" xfId="3979"/>
    <cellStyle name="20% - Accent4 28" xfId="3980"/>
    <cellStyle name="20% - Accent4 28 2" xfId="3981"/>
    <cellStyle name="20% - Accent4 28 2 2" xfId="3982"/>
    <cellStyle name="20% - Accent4 28 2 2 2" xfId="3983"/>
    <cellStyle name="20% - Accent4 28 2 3" xfId="3984"/>
    <cellStyle name="20% - Accent4 28 3" xfId="3985"/>
    <cellStyle name="20% - Accent4 28 3 2" xfId="3986"/>
    <cellStyle name="20% - Accent4 28 3 2 2" xfId="3987"/>
    <cellStyle name="20% - Accent4 28 3 3" xfId="3988"/>
    <cellStyle name="20% - Accent4 28 4" xfId="3989"/>
    <cellStyle name="20% - Accent4 28 4 2" xfId="3990"/>
    <cellStyle name="20% - Accent4 28 5" xfId="3991"/>
    <cellStyle name="20% - Accent4 28 5 2" xfId="3992"/>
    <cellStyle name="20% - Accent4 28 6" xfId="3993"/>
    <cellStyle name="20% - Accent4 29" xfId="3994"/>
    <cellStyle name="20% - Accent4 29 2" xfId="3995"/>
    <cellStyle name="20% - Accent4 29 2 2" xfId="3996"/>
    <cellStyle name="20% - Accent4 29 2 2 2" xfId="3997"/>
    <cellStyle name="20% - Accent4 29 2 3" xfId="3998"/>
    <cellStyle name="20% - Accent4 29 3" xfId="3999"/>
    <cellStyle name="20% - Accent4 29 3 2" xfId="4000"/>
    <cellStyle name="20% - Accent4 29 3 2 2" xfId="4001"/>
    <cellStyle name="20% - Accent4 29 3 3" xfId="4002"/>
    <cellStyle name="20% - Accent4 29 4" xfId="4003"/>
    <cellStyle name="20% - Accent4 29 4 2" xfId="4004"/>
    <cellStyle name="20% - Accent4 29 5" xfId="4005"/>
    <cellStyle name="20% - Accent4 29 5 2" xfId="4006"/>
    <cellStyle name="20% - Accent4 29 6" xfId="4007"/>
    <cellStyle name="20% - Accent4 3" xfId="4008"/>
    <cellStyle name="20% - Accent4 3 2" xfId="4009"/>
    <cellStyle name="20% - Accent4 3 2 2" xfId="4010"/>
    <cellStyle name="20% - Accent4 3 2 2 2" xfId="29611"/>
    <cellStyle name="20% - Accent4 3 2 2 2 2" xfId="33182"/>
    <cellStyle name="20% - Accent4 3 2 2 3" xfId="31398"/>
    <cellStyle name="20% - Accent4 3 2 3" xfId="29610"/>
    <cellStyle name="20% - Accent4 3 2 3 2" xfId="33181"/>
    <cellStyle name="20% - Accent4 3 2 4" xfId="31397"/>
    <cellStyle name="20% - Accent4 3 3" xfId="4011"/>
    <cellStyle name="20% - Accent4 3 3 2" xfId="29612"/>
    <cellStyle name="20% - Accent4 3 3 2 2" xfId="33183"/>
    <cellStyle name="20% - Accent4 3 3 3" xfId="31399"/>
    <cellStyle name="20% - Accent4 3 4" xfId="29609"/>
    <cellStyle name="20% - Accent4 3 4 2" xfId="33180"/>
    <cellStyle name="20% - Accent4 3 5" xfId="31396"/>
    <cellStyle name="20% - Accent4 30" xfId="4012"/>
    <cellStyle name="20% - Accent4 30 2" xfId="4013"/>
    <cellStyle name="20% - Accent4 30 2 2" xfId="4014"/>
    <cellStyle name="20% - Accent4 30 2 2 2" xfId="4015"/>
    <cellStyle name="20% - Accent4 30 2 3" xfId="4016"/>
    <cellStyle name="20% - Accent4 30 3" xfId="4017"/>
    <cellStyle name="20% - Accent4 30 3 2" xfId="4018"/>
    <cellStyle name="20% - Accent4 30 3 2 2" xfId="4019"/>
    <cellStyle name="20% - Accent4 30 3 3" xfId="4020"/>
    <cellStyle name="20% - Accent4 30 4" xfId="4021"/>
    <cellStyle name="20% - Accent4 30 4 2" xfId="4022"/>
    <cellStyle name="20% - Accent4 30 5" xfId="4023"/>
    <cellStyle name="20% - Accent4 30 5 2" xfId="4024"/>
    <cellStyle name="20% - Accent4 30 6" xfId="4025"/>
    <cellStyle name="20% - Accent4 31" xfId="4026"/>
    <cellStyle name="20% - Accent4 31 2" xfId="4027"/>
    <cellStyle name="20% - Accent4 31 2 2" xfId="4028"/>
    <cellStyle name="20% - Accent4 31 2 2 2" xfId="4029"/>
    <cellStyle name="20% - Accent4 31 2 3" xfId="4030"/>
    <cellStyle name="20% - Accent4 31 3" xfId="4031"/>
    <cellStyle name="20% - Accent4 31 3 2" xfId="4032"/>
    <cellStyle name="20% - Accent4 31 3 2 2" xfId="4033"/>
    <cellStyle name="20% - Accent4 31 3 3" xfId="4034"/>
    <cellStyle name="20% - Accent4 31 4" xfId="4035"/>
    <cellStyle name="20% - Accent4 31 4 2" xfId="4036"/>
    <cellStyle name="20% - Accent4 31 5" xfId="4037"/>
    <cellStyle name="20% - Accent4 31 5 2" xfId="4038"/>
    <cellStyle name="20% - Accent4 31 6" xfId="4039"/>
    <cellStyle name="20% - Accent4 32" xfId="4040"/>
    <cellStyle name="20% - Accent4 32 2" xfId="4041"/>
    <cellStyle name="20% - Accent4 32 2 2" xfId="4042"/>
    <cellStyle name="20% - Accent4 32 2 2 2" xfId="4043"/>
    <cellStyle name="20% - Accent4 32 2 3" xfId="4044"/>
    <cellStyle name="20% - Accent4 32 3" xfId="4045"/>
    <cellStyle name="20% - Accent4 32 3 2" xfId="4046"/>
    <cellStyle name="20% - Accent4 32 3 2 2" xfId="4047"/>
    <cellStyle name="20% - Accent4 32 3 3" xfId="4048"/>
    <cellStyle name="20% - Accent4 32 4" xfId="4049"/>
    <cellStyle name="20% - Accent4 32 4 2" xfId="4050"/>
    <cellStyle name="20% - Accent4 32 5" xfId="4051"/>
    <cellStyle name="20% - Accent4 32 5 2" xfId="4052"/>
    <cellStyle name="20% - Accent4 32 6" xfId="4053"/>
    <cellStyle name="20% - Accent4 33" xfId="4054"/>
    <cellStyle name="20% - Accent4 33 2" xfId="4055"/>
    <cellStyle name="20% - Accent4 33 2 2" xfId="4056"/>
    <cellStyle name="20% - Accent4 33 2 2 2" xfId="4057"/>
    <cellStyle name="20% - Accent4 33 2 3" xfId="4058"/>
    <cellStyle name="20% - Accent4 33 3" xfId="4059"/>
    <cellStyle name="20% - Accent4 33 3 2" xfId="4060"/>
    <cellStyle name="20% - Accent4 33 3 2 2" xfId="4061"/>
    <cellStyle name="20% - Accent4 33 3 3" xfId="4062"/>
    <cellStyle name="20% - Accent4 33 4" xfId="4063"/>
    <cellStyle name="20% - Accent4 33 4 2" xfId="4064"/>
    <cellStyle name="20% - Accent4 33 5" xfId="4065"/>
    <cellStyle name="20% - Accent4 33 5 2" xfId="4066"/>
    <cellStyle name="20% - Accent4 33 6" xfId="4067"/>
    <cellStyle name="20% - Accent4 34" xfId="4068"/>
    <cellStyle name="20% - Accent4 34 2" xfId="4069"/>
    <cellStyle name="20% - Accent4 34 2 2" xfId="4070"/>
    <cellStyle name="20% - Accent4 34 2 2 2" xfId="4071"/>
    <cellStyle name="20% - Accent4 34 2 3" xfId="4072"/>
    <cellStyle name="20% - Accent4 34 3" xfId="4073"/>
    <cellStyle name="20% - Accent4 34 3 2" xfId="4074"/>
    <cellStyle name="20% - Accent4 34 3 2 2" xfId="4075"/>
    <cellStyle name="20% - Accent4 34 3 3" xfId="4076"/>
    <cellStyle name="20% - Accent4 34 4" xfId="4077"/>
    <cellStyle name="20% - Accent4 34 4 2" xfId="4078"/>
    <cellStyle name="20% - Accent4 34 5" xfId="4079"/>
    <cellStyle name="20% - Accent4 34 5 2" xfId="4080"/>
    <cellStyle name="20% - Accent4 34 6" xfId="4081"/>
    <cellStyle name="20% - Accent4 35" xfId="4082"/>
    <cellStyle name="20% - Accent4 35 2" xfId="4083"/>
    <cellStyle name="20% - Accent4 35 2 2" xfId="4084"/>
    <cellStyle name="20% - Accent4 35 2 2 2" xfId="4085"/>
    <cellStyle name="20% - Accent4 35 2 3" xfId="4086"/>
    <cellStyle name="20% - Accent4 35 3" xfId="4087"/>
    <cellStyle name="20% - Accent4 35 3 2" xfId="4088"/>
    <cellStyle name="20% - Accent4 35 3 2 2" xfId="4089"/>
    <cellStyle name="20% - Accent4 35 3 3" xfId="4090"/>
    <cellStyle name="20% - Accent4 35 4" xfId="4091"/>
    <cellStyle name="20% - Accent4 35 4 2" xfId="4092"/>
    <cellStyle name="20% - Accent4 35 5" xfId="4093"/>
    <cellStyle name="20% - Accent4 35 5 2" xfId="4094"/>
    <cellStyle name="20% - Accent4 35 6" xfId="4095"/>
    <cellStyle name="20% - Accent4 36" xfId="4096"/>
    <cellStyle name="20% - Accent4 36 2" xfId="4097"/>
    <cellStyle name="20% - Accent4 36 2 2" xfId="4098"/>
    <cellStyle name="20% - Accent4 36 2 2 2" xfId="4099"/>
    <cellStyle name="20% - Accent4 36 2 3" xfId="4100"/>
    <cellStyle name="20% - Accent4 36 3" xfId="4101"/>
    <cellStyle name="20% - Accent4 36 3 2" xfId="4102"/>
    <cellStyle name="20% - Accent4 36 3 2 2" xfId="4103"/>
    <cellStyle name="20% - Accent4 36 3 3" xfId="4104"/>
    <cellStyle name="20% - Accent4 36 4" xfId="4105"/>
    <cellStyle name="20% - Accent4 36 4 2" xfId="4106"/>
    <cellStyle name="20% - Accent4 36 5" xfId="4107"/>
    <cellStyle name="20% - Accent4 36 5 2" xfId="4108"/>
    <cellStyle name="20% - Accent4 36 6" xfId="4109"/>
    <cellStyle name="20% - Accent4 37" xfId="4110"/>
    <cellStyle name="20% - Accent4 37 2" xfId="4111"/>
    <cellStyle name="20% - Accent4 37 2 2" xfId="4112"/>
    <cellStyle name="20% - Accent4 37 2 2 2" xfId="4113"/>
    <cellStyle name="20% - Accent4 37 2 3" xfId="4114"/>
    <cellStyle name="20% - Accent4 37 3" xfId="4115"/>
    <cellStyle name="20% - Accent4 37 3 2" xfId="4116"/>
    <cellStyle name="20% - Accent4 37 3 2 2" xfId="4117"/>
    <cellStyle name="20% - Accent4 37 3 3" xfId="4118"/>
    <cellStyle name="20% - Accent4 37 4" xfId="4119"/>
    <cellStyle name="20% - Accent4 37 4 2" xfId="4120"/>
    <cellStyle name="20% - Accent4 37 5" xfId="4121"/>
    <cellStyle name="20% - Accent4 37 5 2" xfId="4122"/>
    <cellStyle name="20% - Accent4 37 6" xfId="4123"/>
    <cellStyle name="20% - Accent4 38" xfId="4124"/>
    <cellStyle name="20% - Accent4 38 2" xfId="4125"/>
    <cellStyle name="20% - Accent4 38 2 2" xfId="4126"/>
    <cellStyle name="20% - Accent4 38 2 2 2" xfId="4127"/>
    <cellStyle name="20% - Accent4 38 2 3" xfId="4128"/>
    <cellStyle name="20% - Accent4 38 3" xfId="4129"/>
    <cellStyle name="20% - Accent4 38 3 2" xfId="4130"/>
    <cellStyle name="20% - Accent4 38 3 2 2" xfId="4131"/>
    <cellStyle name="20% - Accent4 38 3 3" xfId="4132"/>
    <cellStyle name="20% - Accent4 38 4" xfId="4133"/>
    <cellStyle name="20% - Accent4 38 4 2" xfId="4134"/>
    <cellStyle name="20% - Accent4 38 5" xfId="4135"/>
    <cellStyle name="20% - Accent4 38 5 2" xfId="4136"/>
    <cellStyle name="20% - Accent4 38 6" xfId="4137"/>
    <cellStyle name="20% - Accent4 39" xfId="4138"/>
    <cellStyle name="20% - Accent4 39 2" xfId="4139"/>
    <cellStyle name="20% - Accent4 39 2 2" xfId="4140"/>
    <cellStyle name="20% - Accent4 39 2 2 2" xfId="4141"/>
    <cellStyle name="20% - Accent4 39 2 3" xfId="4142"/>
    <cellStyle name="20% - Accent4 39 3" xfId="4143"/>
    <cellStyle name="20% - Accent4 39 3 2" xfId="4144"/>
    <cellStyle name="20% - Accent4 39 3 2 2" xfId="4145"/>
    <cellStyle name="20% - Accent4 39 3 3" xfId="4146"/>
    <cellStyle name="20% - Accent4 39 4" xfId="4147"/>
    <cellStyle name="20% - Accent4 39 4 2" xfId="4148"/>
    <cellStyle name="20% - Accent4 39 5" xfId="4149"/>
    <cellStyle name="20% - Accent4 39 5 2" xfId="4150"/>
    <cellStyle name="20% - Accent4 39 6" xfId="4151"/>
    <cellStyle name="20% - Accent4 4" xfId="4152"/>
    <cellStyle name="20% - Accent4 4 2" xfId="4153"/>
    <cellStyle name="20% - Accent4 4 2 2" xfId="4154"/>
    <cellStyle name="20% - Accent4 4 2 2 2" xfId="29615"/>
    <cellStyle name="20% - Accent4 4 2 2 2 2" xfId="33186"/>
    <cellStyle name="20% - Accent4 4 2 2 3" xfId="31402"/>
    <cellStyle name="20% - Accent4 4 2 3" xfId="29614"/>
    <cellStyle name="20% - Accent4 4 2 3 2" xfId="33185"/>
    <cellStyle name="20% - Accent4 4 2 4" xfId="31401"/>
    <cellStyle name="20% - Accent4 4 3" xfId="4155"/>
    <cellStyle name="20% - Accent4 4 3 2" xfId="29616"/>
    <cellStyle name="20% - Accent4 4 3 2 2" xfId="33187"/>
    <cellStyle name="20% - Accent4 4 3 3" xfId="31403"/>
    <cellStyle name="20% - Accent4 4 4" xfId="29613"/>
    <cellStyle name="20% - Accent4 4 4 2" xfId="33184"/>
    <cellStyle name="20% - Accent4 4 5" xfId="31400"/>
    <cellStyle name="20% - Accent4 40" xfId="4156"/>
    <cellStyle name="20% - Accent4 40 2" xfId="4157"/>
    <cellStyle name="20% - Accent4 40 2 2" xfId="4158"/>
    <cellStyle name="20% - Accent4 40 2 2 2" xfId="4159"/>
    <cellStyle name="20% - Accent4 40 2 3" xfId="4160"/>
    <cellStyle name="20% - Accent4 40 3" xfId="4161"/>
    <cellStyle name="20% - Accent4 40 3 2" xfId="4162"/>
    <cellStyle name="20% - Accent4 40 3 2 2" xfId="4163"/>
    <cellStyle name="20% - Accent4 40 3 3" xfId="4164"/>
    <cellStyle name="20% - Accent4 40 4" xfId="4165"/>
    <cellStyle name="20% - Accent4 40 4 2" xfId="4166"/>
    <cellStyle name="20% - Accent4 40 5" xfId="4167"/>
    <cellStyle name="20% - Accent4 40 5 2" xfId="4168"/>
    <cellStyle name="20% - Accent4 40 6" xfId="4169"/>
    <cellStyle name="20% - Accent4 41" xfId="4170"/>
    <cellStyle name="20% - Accent4 41 2" xfId="4171"/>
    <cellStyle name="20% - Accent4 41 2 2" xfId="4172"/>
    <cellStyle name="20% - Accent4 41 2 2 2" xfId="4173"/>
    <cellStyle name="20% - Accent4 41 2 3" xfId="4174"/>
    <cellStyle name="20% - Accent4 41 3" xfId="4175"/>
    <cellStyle name="20% - Accent4 41 3 2" xfId="4176"/>
    <cellStyle name="20% - Accent4 41 3 2 2" xfId="4177"/>
    <cellStyle name="20% - Accent4 41 3 3" xfId="4178"/>
    <cellStyle name="20% - Accent4 41 4" xfId="4179"/>
    <cellStyle name="20% - Accent4 41 4 2" xfId="4180"/>
    <cellStyle name="20% - Accent4 41 5" xfId="4181"/>
    <cellStyle name="20% - Accent4 41 5 2" xfId="4182"/>
    <cellStyle name="20% - Accent4 41 6" xfId="4183"/>
    <cellStyle name="20% - Accent4 42" xfId="4184"/>
    <cellStyle name="20% - Accent4 42 2" xfId="4185"/>
    <cellStyle name="20% - Accent4 42 2 2" xfId="4186"/>
    <cellStyle name="20% - Accent4 42 2 2 2" xfId="4187"/>
    <cellStyle name="20% - Accent4 42 2 3" xfId="4188"/>
    <cellStyle name="20% - Accent4 42 3" xfId="4189"/>
    <cellStyle name="20% - Accent4 42 3 2" xfId="4190"/>
    <cellStyle name="20% - Accent4 42 3 2 2" xfId="4191"/>
    <cellStyle name="20% - Accent4 42 3 3" xfId="4192"/>
    <cellStyle name="20% - Accent4 42 4" xfId="4193"/>
    <cellStyle name="20% - Accent4 42 4 2" xfId="4194"/>
    <cellStyle name="20% - Accent4 42 5" xfId="4195"/>
    <cellStyle name="20% - Accent4 42 5 2" xfId="4196"/>
    <cellStyle name="20% - Accent4 42 6" xfId="4197"/>
    <cellStyle name="20% - Accent4 43" xfId="4198"/>
    <cellStyle name="20% - Accent4 43 2" xfId="4199"/>
    <cellStyle name="20% - Accent4 43 2 2" xfId="4200"/>
    <cellStyle name="20% - Accent4 43 2 2 2" xfId="4201"/>
    <cellStyle name="20% - Accent4 43 2 3" xfId="4202"/>
    <cellStyle name="20% - Accent4 43 3" xfId="4203"/>
    <cellStyle name="20% - Accent4 43 3 2" xfId="4204"/>
    <cellStyle name="20% - Accent4 43 3 2 2" xfId="4205"/>
    <cellStyle name="20% - Accent4 43 3 3" xfId="4206"/>
    <cellStyle name="20% - Accent4 43 4" xfId="4207"/>
    <cellStyle name="20% - Accent4 43 4 2" xfId="4208"/>
    <cellStyle name="20% - Accent4 43 5" xfId="4209"/>
    <cellStyle name="20% - Accent4 43 5 2" xfId="4210"/>
    <cellStyle name="20% - Accent4 43 6" xfId="4211"/>
    <cellStyle name="20% - Accent4 44" xfId="4212"/>
    <cellStyle name="20% - Accent4 44 2" xfId="4213"/>
    <cellStyle name="20% - Accent4 44 2 2" xfId="4214"/>
    <cellStyle name="20% - Accent4 44 2 2 2" xfId="4215"/>
    <cellStyle name="20% - Accent4 44 2 3" xfId="4216"/>
    <cellStyle name="20% - Accent4 44 3" xfId="4217"/>
    <cellStyle name="20% - Accent4 44 3 2" xfId="4218"/>
    <cellStyle name="20% - Accent4 44 3 2 2" xfId="4219"/>
    <cellStyle name="20% - Accent4 44 3 3" xfId="4220"/>
    <cellStyle name="20% - Accent4 44 4" xfId="4221"/>
    <cellStyle name="20% - Accent4 44 4 2" xfId="4222"/>
    <cellStyle name="20% - Accent4 44 5" xfId="4223"/>
    <cellStyle name="20% - Accent4 44 5 2" xfId="4224"/>
    <cellStyle name="20% - Accent4 44 6" xfId="4225"/>
    <cellStyle name="20% - Accent4 45" xfId="4226"/>
    <cellStyle name="20% - Accent4 45 2" xfId="4227"/>
    <cellStyle name="20% - Accent4 45 2 2" xfId="4228"/>
    <cellStyle name="20% - Accent4 45 2 2 2" xfId="4229"/>
    <cellStyle name="20% - Accent4 45 2 3" xfId="4230"/>
    <cellStyle name="20% - Accent4 45 3" xfId="4231"/>
    <cellStyle name="20% - Accent4 45 3 2" xfId="4232"/>
    <cellStyle name="20% - Accent4 45 3 2 2" xfId="4233"/>
    <cellStyle name="20% - Accent4 45 3 3" xfId="4234"/>
    <cellStyle name="20% - Accent4 45 4" xfId="4235"/>
    <cellStyle name="20% - Accent4 45 4 2" xfId="4236"/>
    <cellStyle name="20% - Accent4 45 5" xfId="4237"/>
    <cellStyle name="20% - Accent4 45 5 2" xfId="4238"/>
    <cellStyle name="20% - Accent4 45 6" xfId="4239"/>
    <cellStyle name="20% - Accent4 46" xfId="4240"/>
    <cellStyle name="20% - Accent4 46 2" xfId="4241"/>
    <cellStyle name="20% - Accent4 46 2 2" xfId="4242"/>
    <cellStyle name="20% - Accent4 46 2 2 2" xfId="4243"/>
    <cellStyle name="20% - Accent4 46 2 3" xfId="4244"/>
    <cellStyle name="20% - Accent4 46 3" xfId="4245"/>
    <cellStyle name="20% - Accent4 46 3 2" xfId="4246"/>
    <cellStyle name="20% - Accent4 46 3 2 2" xfId="4247"/>
    <cellStyle name="20% - Accent4 46 3 3" xfId="4248"/>
    <cellStyle name="20% - Accent4 46 4" xfId="4249"/>
    <cellStyle name="20% - Accent4 46 4 2" xfId="4250"/>
    <cellStyle name="20% - Accent4 46 5" xfId="4251"/>
    <cellStyle name="20% - Accent4 46 5 2" xfId="4252"/>
    <cellStyle name="20% - Accent4 46 6" xfId="4253"/>
    <cellStyle name="20% - Accent4 47" xfId="4254"/>
    <cellStyle name="20% - Accent4 47 2" xfId="4255"/>
    <cellStyle name="20% - Accent4 47 2 2" xfId="4256"/>
    <cellStyle name="20% - Accent4 47 2 2 2" xfId="4257"/>
    <cellStyle name="20% - Accent4 47 2 3" xfId="4258"/>
    <cellStyle name="20% - Accent4 47 3" xfId="4259"/>
    <cellStyle name="20% - Accent4 47 3 2" xfId="4260"/>
    <cellStyle name="20% - Accent4 47 3 2 2" xfId="4261"/>
    <cellStyle name="20% - Accent4 47 3 3" xfId="4262"/>
    <cellStyle name="20% - Accent4 47 4" xfId="4263"/>
    <cellStyle name="20% - Accent4 47 4 2" xfId="4264"/>
    <cellStyle name="20% - Accent4 47 5" xfId="4265"/>
    <cellStyle name="20% - Accent4 47 5 2" xfId="4266"/>
    <cellStyle name="20% - Accent4 47 6" xfId="4267"/>
    <cellStyle name="20% - Accent4 48" xfId="4268"/>
    <cellStyle name="20% - Accent4 48 2" xfId="4269"/>
    <cellStyle name="20% - Accent4 48 2 2" xfId="4270"/>
    <cellStyle name="20% - Accent4 48 2 2 2" xfId="4271"/>
    <cellStyle name="20% - Accent4 48 2 3" xfId="4272"/>
    <cellStyle name="20% - Accent4 48 3" xfId="4273"/>
    <cellStyle name="20% - Accent4 48 3 2" xfId="4274"/>
    <cellStyle name="20% - Accent4 48 3 2 2" xfId="4275"/>
    <cellStyle name="20% - Accent4 48 3 3" xfId="4276"/>
    <cellStyle name="20% - Accent4 48 4" xfId="4277"/>
    <cellStyle name="20% - Accent4 48 4 2" xfId="4278"/>
    <cellStyle name="20% - Accent4 48 5" xfId="4279"/>
    <cellStyle name="20% - Accent4 48 5 2" xfId="4280"/>
    <cellStyle name="20% - Accent4 48 6" xfId="4281"/>
    <cellStyle name="20% - Accent4 49" xfId="4282"/>
    <cellStyle name="20% - Accent4 49 2" xfId="4283"/>
    <cellStyle name="20% - Accent4 49 2 2" xfId="4284"/>
    <cellStyle name="20% - Accent4 49 2 2 2" xfId="4285"/>
    <cellStyle name="20% - Accent4 49 2 3" xfId="4286"/>
    <cellStyle name="20% - Accent4 49 3" xfId="4287"/>
    <cellStyle name="20% - Accent4 49 3 2" xfId="4288"/>
    <cellStyle name="20% - Accent4 49 3 2 2" xfId="4289"/>
    <cellStyle name="20% - Accent4 49 3 3" xfId="4290"/>
    <cellStyle name="20% - Accent4 49 4" xfId="4291"/>
    <cellStyle name="20% - Accent4 49 4 2" xfId="4292"/>
    <cellStyle name="20% - Accent4 49 5" xfId="4293"/>
    <cellStyle name="20% - Accent4 49 5 2" xfId="4294"/>
    <cellStyle name="20% - Accent4 49 6" xfId="4295"/>
    <cellStyle name="20% - Accent4 5" xfId="4296"/>
    <cellStyle name="20% - Accent4 5 2" xfId="4297"/>
    <cellStyle name="20% - Accent4 5 3" xfId="4298"/>
    <cellStyle name="20% - Accent4 5 3 2" xfId="4299"/>
    <cellStyle name="20% - Accent4 5 3 2 2" xfId="29619"/>
    <cellStyle name="20% - Accent4 5 3 2 2 2" xfId="33190"/>
    <cellStyle name="20% - Accent4 5 3 2 3" xfId="31406"/>
    <cellStyle name="20% - Accent4 5 3 3" xfId="29618"/>
    <cellStyle name="20% - Accent4 5 3 3 2" xfId="33189"/>
    <cellStyle name="20% - Accent4 5 3 4" xfId="31405"/>
    <cellStyle name="20% - Accent4 5 4" xfId="4300"/>
    <cellStyle name="20% - Accent4 5 4 2" xfId="4301"/>
    <cellStyle name="20% - Accent4 5 4 2 2" xfId="29621"/>
    <cellStyle name="20% - Accent4 5 4 2 2 2" xfId="33192"/>
    <cellStyle name="20% - Accent4 5 4 2 3" xfId="31408"/>
    <cellStyle name="20% - Accent4 5 4 3" xfId="29620"/>
    <cellStyle name="20% - Accent4 5 4 3 2" xfId="33191"/>
    <cellStyle name="20% - Accent4 5 4 4" xfId="31407"/>
    <cellStyle name="20% - Accent4 5 5" xfId="4302"/>
    <cellStyle name="20% - Accent4 5 5 2" xfId="29622"/>
    <cellStyle name="20% - Accent4 5 5 2 2" xfId="33193"/>
    <cellStyle name="20% - Accent4 5 5 3" xfId="31409"/>
    <cellStyle name="20% - Accent4 5 6" xfId="29617"/>
    <cellStyle name="20% - Accent4 5 6 2" xfId="33188"/>
    <cellStyle name="20% - Accent4 5 7" xfId="31404"/>
    <cellStyle name="20% - Accent4 50" xfId="4303"/>
    <cellStyle name="20% - Accent4 50 2" xfId="4304"/>
    <cellStyle name="20% - Accent4 50 2 2" xfId="4305"/>
    <cellStyle name="20% - Accent4 50 2 2 2" xfId="4306"/>
    <cellStyle name="20% - Accent4 50 2 3" xfId="4307"/>
    <cellStyle name="20% - Accent4 50 3" xfId="4308"/>
    <cellStyle name="20% - Accent4 50 3 2" xfId="4309"/>
    <cellStyle name="20% - Accent4 50 3 2 2" xfId="4310"/>
    <cellStyle name="20% - Accent4 50 3 3" xfId="4311"/>
    <cellStyle name="20% - Accent4 50 4" xfId="4312"/>
    <cellStyle name="20% - Accent4 50 4 2" xfId="4313"/>
    <cellStyle name="20% - Accent4 50 5" xfId="4314"/>
    <cellStyle name="20% - Accent4 50 5 2" xfId="4315"/>
    <cellStyle name="20% - Accent4 50 6" xfId="4316"/>
    <cellStyle name="20% - Accent4 51" xfId="4317"/>
    <cellStyle name="20% - Accent4 51 2" xfId="4318"/>
    <cellStyle name="20% - Accent4 51 2 2" xfId="4319"/>
    <cellStyle name="20% - Accent4 51 2 2 2" xfId="4320"/>
    <cellStyle name="20% - Accent4 51 2 3" xfId="4321"/>
    <cellStyle name="20% - Accent4 51 3" xfId="4322"/>
    <cellStyle name="20% - Accent4 51 3 2" xfId="4323"/>
    <cellStyle name="20% - Accent4 51 3 2 2" xfId="4324"/>
    <cellStyle name="20% - Accent4 51 3 3" xfId="4325"/>
    <cellStyle name="20% - Accent4 51 4" xfId="4326"/>
    <cellStyle name="20% - Accent4 51 4 2" xfId="4327"/>
    <cellStyle name="20% - Accent4 51 5" xfId="4328"/>
    <cellStyle name="20% - Accent4 51 5 2" xfId="4329"/>
    <cellStyle name="20% - Accent4 51 6" xfId="4330"/>
    <cellStyle name="20% - Accent4 52" xfId="4331"/>
    <cellStyle name="20% - Accent4 52 2" xfId="4332"/>
    <cellStyle name="20% - Accent4 52 2 2" xfId="4333"/>
    <cellStyle name="20% - Accent4 52 2 2 2" xfId="4334"/>
    <cellStyle name="20% - Accent4 52 2 3" xfId="4335"/>
    <cellStyle name="20% - Accent4 52 3" xfId="4336"/>
    <cellStyle name="20% - Accent4 52 3 2" xfId="4337"/>
    <cellStyle name="20% - Accent4 52 3 2 2" xfId="4338"/>
    <cellStyle name="20% - Accent4 52 3 3" xfId="4339"/>
    <cellStyle name="20% - Accent4 52 4" xfId="4340"/>
    <cellStyle name="20% - Accent4 52 4 2" xfId="4341"/>
    <cellStyle name="20% - Accent4 52 5" xfId="4342"/>
    <cellStyle name="20% - Accent4 52 5 2" xfId="4343"/>
    <cellStyle name="20% - Accent4 52 6" xfId="4344"/>
    <cellStyle name="20% - Accent4 53" xfId="4345"/>
    <cellStyle name="20% - Accent4 53 2" xfId="4346"/>
    <cellStyle name="20% - Accent4 53 2 2" xfId="4347"/>
    <cellStyle name="20% - Accent4 53 2 2 2" xfId="4348"/>
    <cellStyle name="20% - Accent4 53 2 3" xfId="4349"/>
    <cellStyle name="20% - Accent4 53 3" xfId="4350"/>
    <cellStyle name="20% - Accent4 53 3 2" xfId="4351"/>
    <cellStyle name="20% - Accent4 53 3 2 2" xfId="4352"/>
    <cellStyle name="20% - Accent4 53 3 3" xfId="4353"/>
    <cellStyle name="20% - Accent4 53 4" xfId="4354"/>
    <cellStyle name="20% - Accent4 53 4 2" xfId="4355"/>
    <cellStyle name="20% - Accent4 53 5" xfId="4356"/>
    <cellStyle name="20% - Accent4 53 5 2" xfId="4357"/>
    <cellStyle name="20% - Accent4 53 6" xfId="4358"/>
    <cellStyle name="20% - Accent4 54" xfId="4359"/>
    <cellStyle name="20% - Accent4 54 2" xfId="4360"/>
    <cellStyle name="20% - Accent4 54 2 2" xfId="4361"/>
    <cellStyle name="20% - Accent4 54 2 2 2" xfId="4362"/>
    <cellStyle name="20% - Accent4 54 2 3" xfId="4363"/>
    <cellStyle name="20% - Accent4 54 3" xfId="4364"/>
    <cellStyle name="20% - Accent4 54 3 2" xfId="4365"/>
    <cellStyle name="20% - Accent4 54 3 2 2" xfId="4366"/>
    <cellStyle name="20% - Accent4 54 3 3" xfId="4367"/>
    <cellStyle name="20% - Accent4 54 4" xfId="4368"/>
    <cellStyle name="20% - Accent4 54 4 2" xfId="4369"/>
    <cellStyle name="20% - Accent4 54 5" xfId="4370"/>
    <cellStyle name="20% - Accent4 54 5 2" xfId="4371"/>
    <cellStyle name="20% - Accent4 54 6" xfId="4372"/>
    <cellStyle name="20% - Accent4 55" xfId="4373"/>
    <cellStyle name="20% - Accent4 55 2" xfId="4374"/>
    <cellStyle name="20% - Accent4 55 2 2" xfId="4375"/>
    <cellStyle name="20% - Accent4 55 2 2 2" xfId="4376"/>
    <cellStyle name="20% - Accent4 55 2 3" xfId="4377"/>
    <cellStyle name="20% - Accent4 55 3" xfId="4378"/>
    <cellStyle name="20% - Accent4 55 3 2" xfId="4379"/>
    <cellStyle name="20% - Accent4 55 3 2 2" xfId="4380"/>
    <cellStyle name="20% - Accent4 55 3 3" xfId="4381"/>
    <cellStyle name="20% - Accent4 55 4" xfId="4382"/>
    <cellStyle name="20% - Accent4 55 4 2" xfId="4383"/>
    <cellStyle name="20% - Accent4 55 5" xfId="4384"/>
    <cellStyle name="20% - Accent4 55 5 2" xfId="4385"/>
    <cellStyle name="20% - Accent4 55 6" xfId="4386"/>
    <cellStyle name="20% - Accent4 56" xfId="4387"/>
    <cellStyle name="20% - Accent4 56 2" xfId="4388"/>
    <cellStyle name="20% - Accent4 56 2 2" xfId="4389"/>
    <cellStyle name="20% - Accent4 56 2 2 2" xfId="4390"/>
    <cellStyle name="20% - Accent4 56 2 3" xfId="4391"/>
    <cellStyle name="20% - Accent4 56 3" xfId="4392"/>
    <cellStyle name="20% - Accent4 56 3 2" xfId="4393"/>
    <cellStyle name="20% - Accent4 56 3 2 2" xfId="4394"/>
    <cellStyle name="20% - Accent4 56 3 3" xfId="4395"/>
    <cellStyle name="20% - Accent4 56 4" xfId="4396"/>
    <cellStyle name="20% - Accent4 56 4 2" xfId="4397"/>
    <cellStyle name="20% - Accent4 56 5" xfId="4398"/>
    <cellStyle name="20% - Accent4 56 5 2" xfId="4399"/>
    <cellStyle name="20% - Accent4 56 6" xfId="4400"/>
    <cellStyle name="20% - Accent4 57" xfId="4401"/>
    <cellStyle name="20% - Accent4 57 2" xfId="4402"/>
    <cellStyle name="20% - Accent4 57 2 2" xfId="4403"/>
    <cellStyle name="20% - Accent4 57 2 2 2" xfId="4404"/>
    <cellStyle name="20% - Accent4 57 2 3" xfId="4405"/>
    <cellStyle name="20% - Accent4 57 3" xfId="4406"/>
    <cellStyle name="20% - Accent4 57 3 2" xfId="4407"/>
    <cellStyle name="20% - Accent4 57 3 2 2" xfId="4408"/>
    <cellStyle name="20% - Accent4 57 3 3" xfId="4409"/>
    <cellStyle name="20% - Accent4 57 4" xfId="4410"/>
    <cellStyle name="20% - Accent4 57 4 2" xfId="4411"/>
    <cellStyle name="20% - Accent4 57 5" xfId="4412"/>
    <cellStyle name="20% - Accent4 57 5 2" xfId="4413"/>
    <cellStyle name="20% - Accent4 57 6" xfId="4414"/>
    <cellStyle name="20% - Accent4 58" xfId="4415"/>
    <cellStyle name="20% - Accent4 58 2" xfId="4416"/>
    <cellStyle name="20% - Accent4 58 2 2" xfId="4417"/>
    <cellStyle name="20% - Accent4 58 2 2 2" xfId="4418"/>
    <cellStyle name="20% - Accent4 58 2 3" xfId="4419"/>
    <cellStyle name="20% - Accent4 58 3" xfId="4420"/>
    <cellStyle name="20% - Accent4 58 3 2" xfId="4421"/>
    <cellStyle name="20% - Accent4 58 3 2 2" xfId="4422"/>
    <cellStyle name="20% - Accent4 58 3 3" xfId="4423"/>
    <cellStyle name="20% - Accent4 58 4" xfId="4424"/>
    <cellStyle name="20% - Accent4 58 4 2" xfId="4425"/>
    <cellStyle name="20% - Accent4 58 5" xfId="4426"/>
    <cellStyle name="20% - Accent4 58 5 2" xfId="4427"/>
    <cellStyle name="20% - Accent4 58 6" xfId="4428"/>
    <cellStyle name="20% - Accent4 59" xfId="4429"/>
    <cellStyle name="20% - Accent4 6" xfId="4430"/>
    <cellStyle name="20% - Accent4 6 2" xfId="4431"/>
    <cellStyle name="20% - Accent4 6 3" xfId="4432"/>
    <cellStyle name="20% - Accent4 6 3 2" xfId="4433"/>
    <cellStyle name="20% - Accent4 6 3 2 2" xfId="29625"/>
    <cellStyle name="20% - Accent4 6 3 2 2 2" xfId="33196"/>
    <cellStyle name="20% - Accent4 6 3 2 3" xfId="31412"/>
    <cellStyle name="20% - Accent4 6 3 3" xfId="29624"/>
    <cellStyle name="20% - Accent4 6 3 3 2" xfId="33195"/>
    <cellStyle name="20% - Accent4 6 3 4" xfId="31411"/>
    <cellStyle name="20% - Accent4 6 4" xfId="4434"/>
    <cellStyle name="20% - Accent4 6 4 2" xfId="4435"/>
    <cellStyle name="20% - Accent4 6 4 2 2" xfId="29627"/>
    <cellStyle name="20% - Accent4 6 4 2 2 2" xfId="33198"/>
    <cellStyle name="20% - Accent4 6 4 2 3" xfId="31414"/>
    <cellStyle name="20% - Accent4 6 4 3" xfId="29626"/>
    <cellStyle name="20% - Accent4 6 4 3 2" xfId="33197"/>
    <cellStyle name="20% - Accent4 6 4 4" xfId="31413"/>
    <cellStyle name="20% - Accent4 6 5" xfId="4436"/>
    <cellStyle name="20% - Accent4 6 5 2" xfId="29628"/>
    <cellStyle name="20% - Accent4 6 5 2 2" xfId="33199"/>
    <cellStyle name="20% - Accent4 6 5 3" xfId="31415"/>
    <cellStyle name="20% - Accent4 6 6" xfId="29623"/>
    <cellStyle name="20% - Accent4 6 6 2" xfId="33194"/>
    <cellStyle name="20% - Accent4 6 7" xfId="31410"/>
    <cellStyle name="20% - Accent4 7" xfId="4437"/>
    <cellStyle name="20% - Accent4 7 2" xfId="4438"/>
    <cellStyle name="20% - Accent4 7 3" xfId="4439"/>
    <cellStyle name="20% - Accent4 7 3 2" xfId="4440"/>
    <cellStyle name="20% - Accent4 7 3 2 2" xfId="29631"/>
    <cellStyle name="20% - Accent4 7 3 2 2 2" xfId="33202"/>
    <cellStyle name="20% - Accent4 7 3 2 3" xfId="31418"/>
    <cellStyle name="20% - Accent4 7 3 3" xfId="29630"/>
    <cellStyle name="20% - Accent4 7 3 3 2" xfId="33201"/>
    <cellStyle name="20% - Accent4 7 3 4" xfId="31417"/>
    <cellStyle name="20% - Accent4 7 4" xfId="4441"/>
    <cellStyle name="20% - Accent4 7 4 2" xfId="4442"/>
    <cellStyle name="20% - Accent4 7 4 2 2" xfId="29633"/>
    <cellStyle name="20% - Accent4 7 4 2 2 2" xfId="33204"/>
    <cellStyle name="20% - Accent4 7 4 2 3" xfId="31420"/>
    <cellStyle name="20% - Accent4 7 4 3" xfId="29632"/>
    <cellStyle name="20% - Accent4 7 4 3 2" xfId="33203"/>
    <cellStyle name="20% - Accent4 7 4 4" xfId="31419"/>
    <cellStyle name="20% - Accent4 7 5" xfId="4443"/>
    <cellStyle name="20% - Accent4 7 5 2" xfId="29634"/>
    <cellStyle name="20% - Accent4 7 5 2 2" xfId="33205"/>
    <cellStyle name="20% - Accent4 7 5 3" xfId="31421"/>
    <cellStyle name="20% - Accent4 7 6" xfId="29629"/>
    <cellStyle name="20% - Accent4 7 6 2" xfId="33200"/>
    <cellStyle name="20% - Accent4 7 7" xfId="31416"/>
    <cellStyle name="20% - Accent4 8" xfId="4444"/>
    <cellStyle name="20% - Accent4 8 2" xfId="4445"/>
    <cellStyle name="20% - Accent4 8 3" xfId="4446"/>
    <cellStyle name="20% - Accent4 8 3 2" xfId="4447"/>
    <cellStyle name="20% - Accent4 8 3 2 2" xfId="29637"/>
    <cellStyle name="20% - Accent4 8 3 2 2 2" xfId="33208"/>
    <cellStyle name="20% - Accent4 8 3 2 3" xfId="31424"/>
    <cellStyle name="20% - Accent4 8 3 3" xfId="29636"/>
    <cellStyle name="20% - Accent4 8 3 3 2" xfId="33207"/>
    <cellStyle name="20% - Accent4 8 3 4" xfId="31423"/>
    <cellStyle name="20% - Accent4 8 4" xfId="4448"/>
    <cellStyle name="20% - Accent4 8 4 2" xfId="4449"/>
    <cellStyle name="20% - Accent4 8 4 2 2" xfId="29639"/>
    <cellStyle name="20% - Accent4 8 4 2 2 2" xfId="33210"/>
    <cellStyle name="20% - Accent4 8 4 2 3" xfId="31426"/>
    <cellStyle name="20% - Accent4 8 4 3" xfId="29638"/>
    <cellStyle name="20% - Accent4 8 4 3 2" xfId="33209"/>
    <cellStyle name="20% - Accent4 8 4 4" xfId="31425"/>
    <cellStyle name="20% - Accent4 8 5" xfId="4450"/>
    <cellStyle name="20% - Accent4 8 5 2" xfId="29640"/>
    <cellStyle name="20% - Accent4 8 5 2 2" xfId="33211"/>
    <cellStyle name="20% - Accent4 8 5 3" xfId="31427"/>
    <cellStyle name="20% - Accent4 8 6" xfId="29635"/>
    <cellStyle name="20% - Accent4 8 6 2" xfId="33206"/>
    <cellStyle name="20% - Accent4 8 7" xfId="31422"/>
    <cellStyle name="20% - Accent4 9" xfId="4451"/>
    <cellStyle name="20% - Accent4 9 2" xfId="4452"/>
    <cellStyle name="20% - Accent4 9 3" xfId="4453"/>
    <cellStyle name="20% - Accent4 9 3 2" xfId="4454"/>
    <cellStyle name="20% - Accent4 9 3 2 2" xfId="29643"/>
    <cellStyle name="20% - Accent4 9 3 2 2 2" xfId="33214"/>
    <cellStyle name="20% - Accent4 9 3 2 3" xfId="31430"/>
    <cellStyle name="20% - Accent4 9 3 3" xfId="29642"/>
    <cellStyle name="20% - Accent4 9 3 3 2" xfId="33213"/>
    <cellStyle name="20% - Accent4 9 3 4" xfId="31429"/>
    <cellStyle name="20% - Accent4 9 4" xfId="4455"/>
    <cellStyle name="20% - Accent4 9 4 2" xfId="29644"/>
    <cellStyle name="20% - Accent4 9 4 2 2" xfId="33215"/>
    <cellStyle name="20% - Accent4 9 4 3" xfId="31431"/>
    <cellStyle name="20% - Accent4 9 5" xfId="29641"/>
    <cellStyle name="20% - Accent4 9 5 2" xfId="33212"/>
    <cellStyle name="20% - Accent4 9 6" xfId="31428"/>
    <cellStyle name="20% - Accent5 10" xfId="4456"/>
    <cellStyle name="20% - Accent5 10 2" xfId="4457"/>
    <cellStyle name="20% - Accent5 10 3" xfId="4458"/>
    <cellStyle name="20% - Accent5 10 3 2" xfId="4459"/>
    <cellStyle name="20% - Accent5 10 3 2 2" xfId="29647"/>
    <cellStyle name="20% - Accent5 10 3 2 2 2" xfId="33218"/>
    <cellStyle name="20% - Accent5 10 3 2 3" xfId="31434"/>
    <cellStyle name="20% - Accent5 10 3 3" xfId="29646"/>
    <cellStyle name="20% - Accent5 10 3 3 2" xfId="33217"/>
    <cellStyle name="20% - Accent5 10 3 4" xfId="31433"/>
    <cellStyle name="20% - Accent5 10 4" xfId="4460"/>
    <cellStyle name="20% - Accent5 10 4 2" xfId="29648"/>
    <cellStyle name="20% - Accent5 10 4 2 2" xfId="33219"/>
    <cellStyle name="20% - Accent5 10 4 3" xfId="31435"/>
    <cellStyle name="20% - Accent5 10 5" xfId="29645"/>
    <cellStyle name="20% - Accent5 10 5 2" xfId="33216"/>
    <cellStyle name="20% - Accent5 10 6" xfId="31432"/>
    <cellStyle name="20% - Accent5 11" xfId="4461"/>
    <cellStyle name="20% - Accent5 11 2" xfId="4462"/>
    <cellStyle name="20% - Accent5 11 3" xfId="4463"/>
    <cellStyle name="20% - Accent5 11 3 2" xfId="4464"/>
    <cellStyle name="20% - Accent5 11 3 2 2" xfId="29651"/>
    <cellStyle name="20% - Accent5 11 3 2 2 2" xfId="33222"/>
    <cellStyle name="20% - Accent5 11 3 2 3" xfId="31438"/>
    <cellStyle name="20% - Accent5 11 3 3" xfId="29650"/>
    <cellStyle name="20% - Accent5 11 3 3 2" xfId="33221"/>
    <cellStyle name="20% - Accent5 11 3 4" xfId="31437"/>
    <cellStyle name="20% - Accent5 11 4" xfId="4465"/>
    <cellStyle name="20% - Accent5 11 4 2" xfId="29652"/>
    <cellStyle name="20% - Accent5 11 4 2 2" xfId="33223"/>
    <cellStyle name="20% - Accent5 11 4 3" xfId="31439"/>
    <cellStyle name="20% - Accent5 11 5" xfId="29649"/>
    <cellStyle name="20% - Accent5 11 5 2" xfId="33220"/>
    <cellStyle name="20% - Accent5 11 6" xfId="31436"/>
    <cellStyle name="20% - Accent5 12" xfId="4466"/>
    <cellStyle name="20% - Accent5 12 2" xfId="4467"/>
    <cellStyle name="20% - Accent5 12 3" xfId="4468"/>
    <cellStyle name="20% - Accent5 12 3 2" xfId="4469"/>
    <cellStyle name="20% - Accent5 12 3 2 2" xfId="29654"/>
    <cellStyle name="20% - Accent5 12 3 2 2 2" xfId="33225"/>
    <cellStyle name="20% - Accent5 12 3 2 3" xfId="31441"/>
    <cellStyle name="20% - Accent5 12 3 3" xfId="29653"/>
    <cellStyle name="20% - Accent5 12 3 3 2" xfId="33224"/>
    <cellStyle name="20% - Accent5 12 3 4" xfId="31440"/>
    <cellStyle name="20% - Accent5 12 4" xfId="4470"/>
    <cellStyle name="20% - Accent5 12 4 2" xfId="29655"/>
    <cellStyle name="20% - Accent5 12 4 2 2" xfId="33226"/>
    <cellStyle name="20% - Accent5 12 4 3" xfId="31442"/>
    <cellStyle name="20% - Accent5 13" xfId="4471"/>
    <cellStyle name="20% - Accent5 14" xfId="4472"/>
    <cellStyle name="20% - Accent5 14 2" xfId="4473"/>
    <cellStyle name="20% - Accent5 14 2 2" xfId="29657"/>
    <cellStyle name="20% - Accent5 14 2 2 2" xfId="33228"/>
    <cellStyle name="20% - Accent5 14 2 3" xfId="31444"/>
    <cellStyle name="20% - Accent5 14 3" xfId="29656"/>
    <cellStyle name="20% - Accent5 14 3 2" xfId="33227"/>
    <cellStyle name="20% - Accent5 14 4" xfId="31443"/>
    <cellStyle name="20% - Accent5 15" xfId="4474"/>
    <cellStyle name="20% - Accent5 15 2" xfId="4475"/>
    <cellStyle name="20% - Accent5 15 2 2" xfId="4476"/>
    <cellStyle name="20% - Accent5 15 2 2 2" xfId="4477"/>
    <cellStyle name="20% - Accent5 15 2 3" xfId="4478"/>
    <cellStyle name="20% - Accent5 15 3" xfId="4479"/>
    <cellStyle name="20% - Accent5 15 3 2" xfId="4480"/>
    <cellStyle name="20% - Accent5 15 3 2 2" xfId="4481"/>
    <cellStyle name="20% - Accent5 15 3 3" xfId="4482"/>
    <cellStyle name="20% - Accent5 15 4" xfId="4483"/>
    <cellStyle name="20% - Accent5 15 4 2" xfId="4484"/>
    <cellStyle name="20% - Accent5 15 5" xfId="4485"/>
    <cellStyle name="20% - Accent5 15 5 2" xfId="4486"/>
    <cellStyle name="20% - Accent5 15 6" xfId="4487"/>
    <cellStyle name="20% - Accent5 16" xfId="4488"/>
    <cellStyle name="20% - Accent5 16 2" xfId="4489"/>
    <cellStyle name="20% - Accent5 16 2 2" xfId="4490"/>
    <cellStyle name="20% - Accent5 16 2 2 2" xfId="4491"/>
    <cellStyle name="20% - Accent5 16 2 3" xfId="4492"/>
    <cellStyle name="20% - Accent5 16 3" xfId="4493"/>
    <cellStyle name="20% - Accent5 16 3 2" xfId="4494"/>
    <cellStyle name="20% - Accent5 16 3 2 2" xfId="4495"/>
    <cellStyle name="20% - Accent5 16 3 3" xfId="4496"/>
    <cellStyle name="20% - Accent5 16 4" xfId="4497"/>
    <cellStyle name="20% - Accent5 16 4 2" xfId="4498"/>
    <cellStyle name="20% - Accent5 16 5" xfId="4499"/>
    <cellStyle name="20% - Accent5 16 5 2" xfId="4500"/>
    <cellStyle name="20% - Accent5 16 6" xfId="4501"/>
    <cellStyle name="20% - Accent5 17" xfId="4502"/>
    <cellStyle name="20% - Accent5 17 2" xfId="4503"/>
    <cellStyle name="20% - Accent5 17 2 2" xfId="4504"/>
    <cellStyle name="20% - Accent5 17 2 2 2" xfId="4505"/>
    <cellStyle name="20% - Accent5 17 2 3" xfId="4506"/>
    <cellStyle name="20% - Accent5 17 3" xfId="4507"/>
    <cellStyle name="20% - Accent5 17 3 2" xfId="4508"/>
    <cellStyle name="20% - Accent5 17 3 2 2" xfId="4509"/>
    <cellStyle name="20% - Accent5 17 3 3" xfId="4510"/>
    <cellStyle name="20% - Accent5 17 4" xfId="4511"/>
    <cellStyle name="20% - Accent5 17 4 2" xfId="4512"/>
    <cellStyle name="20% - Accent5 17 5" xfId="4513"/>
    <cellStyle name="20% - Accent5 17 5 2" xfId="4514"/>
    <cellStyle name="20% - Accent5 17 6" xfId="4515"/>
    <cellStyle name="20% - Accent5 18" xfId="4516"/>
    <cellStyle name="20% - Accent5 18 2" xfId="4517"/>
    <cellStyle name="20% - Accent5 18 2 2" xfId="4518"/>
    <cellStyle name="20% - Accent5 18 2 2 2" xfId="4519"/>
    <cellStyle name="20% - Accent5 18 2 3" xfId="4520"/>
    <cellStyle name="20% - Accent5 18 3" xfId="4521"/>
    <cellStyle name="20% - Accent5 18 3 2" xfId="4522"/>
    <cellStyle name="20% - Accent5 18 3 2 2" xfId="4523"/>
    <cellStyle name="20% - Accent5 18 3 3" xfId="4524"/>
    <cellStyle name="20% - Accent5 18 4" xfId="4525"/>
    <cellStyle name="20% - Accent5 18 4 2" xfId="4526"/>
    <cellStyle name="20% - Accent5 18 5" xfId="4527"/>
    <cellStyle name="20% - Accent5 18 5 2" xfId="4528"/>
    <cellStyle name="20% - Accent5 18 6" xfId="4529"/>
    <cellStyle name="20% - Accent5 19" xfId="4530"/>
    <cellStyle name="20% - Accent5 19 2" xfId="4531"/>
    <cellStyle name="20% - Accent5 19 2 2" xfId="4532"/>
    <cellStyle name="20% - Accent5 19 2 2 2" xfId="4533"/>
    <cellStyle name="20% - Accent5 19 2 3" xfId="4534"/>
    <cellStyle name="20% - Accent5 19 3" xfId="4535"/>
    <cellStyle name="20% - Accent5 19 3 2" xfId="4536"/>
    <cellStyle name="20% - Accent5 19 3 2 2" xfId="4537"/>
    <cellStyle name="20% - Accent5 19 3 3" xfId="4538"/>
    <cellStyle name="20% - Accent5 19 4" xfId="4539"/>
    <cellStyle name="20% - Accent5 19 4 2" xfId="4540"/>
    <cellStyle name="20% - Accent5 19 5" xfId="4541"/>
    <cellStyle name="20% - Accent5 19 5 2" xfId="4542"/>
    <cellStyle name="20% - Accent5 19 6" xfId="4543"/>
    <cellStyle name="20% - Accent5 2" xfId="4544"/>
    <cellStyle name="20% - Accent5 2 10" xfId="4545"/>
    <cellStyle name="20% - Accent5 2 10 2" xfId="4546"/>
    <cellStyle name="20% - Accent5 2 10 2 2" xfId="29660"/>
    <cellStyle name="20% - Accent5 2 10 2 2 2" xfId="33231"/>
    <cellStyle name="20% - Accent5 2 10 2 3" xfId="31447"/>
    <cellStyle name="20% - Accent5 2 10 3" xfId="29659"/>
    <cellStyle name="20% - Accent5 2 10 3 2" xfId="33230"/>
    <cellStyle name="20% - Accent5 2 10 4" xfId="31446"/>
    <cellStyle name="20% - Accent5 2 11" xfId="4547"/>
    <cellStyle name="20% - Accent5 2 11 2" xfId="4548"/>
    <cellStyle name="20% - Accent5 2 11 2 2" xfId="4549"/>
    <cellStyle name="20% - Accent5 2 11 2 2 2" xfId="29663"/>
    <cellStyle name="20% - Accent5 2 11 2 2 2 2" xfId="33234"/>
    <cellStyle name="20% - Accent5 2 11 2 2 3" xfId="31450"/>
    <cellStyle name="20% - Accent5 2 11 2 3" xfId="29662"/>
    <cellStyle name="20% - Accent5 2 11 2 3 2" xfId="33233"/>
    <cellStyle name="20% - Accent5 2 11 2 4" xfId="31449"/>
    <cellStyle name="20% - Accent5 2 11 3" xfId="4550"/>
    <cellStyle name="20% - Accent5 2 11 3 2" xfId="29664"/>
    <cellStyle name="20% - Accent5 2 11 3 2 2" xfId="33235"/>
    <cellStyle name="20% - Accent5 2 11 3 3" xfId="31451"/>
    <cellStyle name="20% - Accent5 2 11 4" xfId="29661"/>
    <cellStyle name="20% - Accent5 2 11 4 2" xfId="33232"/>
    <cellStyle name="20% - Accent5 2 11 5" xfId="31448"/>
    <cellStyle name="20% - Accent5 2 12" xfId="4551"/>
    <cellStyle name="20% - Accent5 2 12 2" xfId="4552"/>
    <cellStyle name="20% - Accent5 2 12 2 2" xfId="29666"/>
    <cellStyle name="20% - Accent5 2 12 2 2 2" xfId="33237"/>
    <cellStyle name="20% - Accent5 2 12 2 3" xfId="31453"/>
    <cellStyle name="20% - Accent5 2 12 3" xfId="29665"/>
    <cellStyle name="20% - Accent5 2 12 3 2" xfId="33236"/>
    <cellStyle name="20% - Accent5 2 12 4" xfId="31452"/>
    <cellStyle name="20% - Accent5 2 13" xfId="4553"/>
    <cellStyle name="20% - Accent5 2 13 2" xfId="29667"/>
    <cellStyle name="20% - Accent5 2 13 2 2" xfId="33238"/>
    <cellStyle name="20% - Accent5 2 13 3" xfId="31454"/>
    <cellStyle name="20% - Accent5 2 14" xfId="29658"/>
    <cellStyle name="20% - Accent5 2 14 2" xfId="33229"/>
    <cellStyle name="20% - Accent5 2 15" xfId="31445"/>
    <cellStyle name="20% - Accent5 2 2" xfId="4554"/>
    <cellStyle name="20% - Accent5 2 2 10" xfId="4555"/>
    <cellStyle name="20% - Accent5 2 2 2" xfId="4556"/>
    <cellStyle name="20% - Accent5 2 2 2 2" xfId="4557"/>
    <cellStyle name="20% - Accent5 2 2 2 2 2" xfId="29668"/>
    <cellStyle name="20% - Accent5 2 2 2 2 2 2" xfId="33239"/>
    <cellStyle name="20% - Accent5 2 2 2 2 3" xfId="31455"/>
    <cellStyle name="20% - Accent5 2 2 3" xfId="4558"/>
    <cellStyle name="20% - Accent5 2 2 4" xfId="4559"/>
    <cellStyle name="20% - Accent5 2 2 5" xfId="4560"/>
    <cellStyle name="20% - Accent5 2 2 6" xfId="4561"/>
    <cellStyle name="20% - Accent5 2 2 7" xfId="4562"/>
    <cellStyle name="20% - Accent5 2 2 8" xfId="4563"/>
    <cellStyle name="20% - Accent5 2 2 9" xfId="4564"/>
    <cellStyle name="20% - Accent5 2 3" xfId="4565"/>
    <cellStyle name="20% - Accent5 2 3 2" xfId="4566"/>
    <cellStyle name="20% - Accent5 2 3 2 2" xfId="29670"/>
    <cellStyle name="20% - Accent5 2 3 2 2 2" xfId="33241"/>
    <cellStyle name="20% - Accent5 2 3 2 3" xfId="31457"/>
    <cellStyle name="20% - Accent5 2 3 3" xfId="29669"/>
    <cellStyle name="20% - Accent5 2 3 3 2" xfId="33240"/>
    <cellStyle name="20% - Accent5 2 3 4" xfId="31456"/>
    <cellStyle name="20% - Accent5 2 4" xfId="4567"/>
    <cellStyle name="20% - Accent5 2 4 2" xfId="4568"/>
    <cellStyle name="20% - Accent5 2 4 2 2" xfId="29672"/>
    <cellStyle name="20% - Accent5 2 4 2 2 2" xfId="33243"/>
    <cellStyle name="20% - Accent5 2 4 2 3" xfId="31459"/>
    <cellStyle name="20% - Accent5 2 4 3" xfId="29671"/>
    <cellStyle name="20% - Accent5 2 4 3 2" xfId="33242"/>
    <cellStyle name="20% - Accent5 2 4 4" xfId="31458"/>
    <cellStyle name="20% - Accent5 2 5" xfId="4569"/>
    <cellStyle name="20% - Accent5 2 5 2" xfId="4570"/>
    <cellStyle name="20% - Accent5 2 5 2 2" xfId="29674"/>
    <cellStyle name="20% - Accent5 2 5 2 2 2" xfId="33245"/>
    <cellStyle name="20% - Accent5 2 5 2 3" xfId="31461"/>
    <cellStyle name="20% - Accent5 2 5 3" xfId="29673"/>
    <cellStyle name="20% - Accent5 2 5 3 2" xfId="33244"/>
    <cellStyle name="20% - Accent5 2 5 4" xfId="31460"/>
    <cellStyle name="20% - Accent5 2 6" xfId="4571"/>
    <cellStyle name="20% - Accent5 2 6 2" xfId="4572"/>
    <cellStyle name="20% - Accent5 2 6 2 2" xfId="29676"/>
    <cellStyle name="20% - Accent5 2 6 2 2 2" xfId="33247"/>
    <cellStyle name="20% - Accent5 2 6 2 3" xfId="31463"/>
    <cellStyle name="20% - Accent5 2 6 3" xfId="29675"/>
    <cellStyle name="20% - Accent5 2 6 3 2" xfId="33246"/>
    <cellStyle name="20% - Accent5 2 6 4" xfId="31462"/>
    <cellStyle name="20% - Accent5 2 7" xfId="4573"/>
    <cellStyle name="20% - Accent5 2 7 2" xfId="4574"/>
    <cellStyle name="20% - Accent5 2 7 2 2" xfId="29678"/>
    <cellStyle name="20% - Accent5 2 7 2 2 2" xfId="33249"/>
    <cellStyle name="20% - Accent5 2 7 2 3" xfId="31465"/>
    <cellStyle name="20% - Accent5 2 7 3" xfId="29677"/>
    <cellStyle name="20% - Accent5 2 7 3 2" xfId="33248"/>
    <cellStyle name="20% - Accent5 2 7 4" xfId="31464"/>
    <cellStyle name="20% - Accent5 2 8" xfId="4575"/>
    <cellStyle name="20% - Accent5 2 8 2" xfId="4576"/>
    <cellStyle name="20% - Accent5 2 8 2 2" xfId="29680"/>
    <cellStyle name="20% - Accent5 2 8 2 2 2" xfId="33251"/>
    <cellStyle name="20% - Accent5 2 8 2 3" xfId="31467"/>
    <cellStyle name="20% - Accent5 2 8 3" xfId="29679"/>
    <cellStyle name="20% - Accent5 2 8 3 2" xfId="33250"/>
    <cellStyle name="20% - Accent5 2 8 4" xfId="31466"/>
    <cellStyle name="20% - Accent5 2 9" xfId="4577"/>
    <cellStyle name="20% - Accent5 2 9 2" xfId="4578"/>
    <cellStyle name="20% - Accent5 2 9 2 2" xfId="29682"/>
    <cellStyle name="20% - Accent5 2 9 2 2 2" xfId="33253"/>
    <cellStyle name="20% - Accent5 2 9 2 3" xfId="31469"/>
    <cellStyle name="20% - Accent5 2 9 3" xfId="29681"/>
    <cellStyle name="20% - Accent5 2 9 3 2" xfId="33252"/>
    <cellStyle name="20% - Accent5 2 9 4" xfId="31468"/>
    <cellStyle name="20% - Accent5 20" xfId="4579"/>
    <cellStyle name="20% - Accent5 20 2" xfId="4580"/>
    <cellStyle name="20% - Accent5 20 2 2" xfId="4581"/>
    <cellStyle name="20% - Accent5 20 2 2 2" xfId="4582"/>
    <cellStyle name="20% - Accent5 20 2 3" xfId="4583"/>
    <cellStyle name="20% - Accent5 20 3" xfId="4584"/>
    <cellStyle name="20% - Accent5 20 3 2" xfId="4585"/>
    <cellStyle name="20% - Accent5 20 3 2 2" xfId="4586"/>
    <cellStyle name="20% - Accent5 20 3 3" xfId="4587"/>
    <cellStyle name="20% - Accent5 20 4" xfId="4588"/>
    <cellStyle name="20% - Accent5 20 4 2" xfId="4589"/>
    <cellStyle name="20% - Accent5 20 5" xfId="4590"/>
    <cellStyle name="20% - Accent5 20 5 2" xfId="4591"/>
    <cellStyle name="20% - Accent5 20 6" xfId="4592"/>
    <cellStyle name="20% - Accent5 21" xfId="4593"/>
    <cellStyle name="20% - Accent5 21 2" xfId="4594"/>
    <cellStyle name="20% - Accent5 21 2 2" xfId="4595"/>
    <cellStyle name="20% - Accent5 21 2 2 2" xfId="4596"/>
    <cellStyle name="20% - Accent5 21 2 3" xfId="4597"/>
    <cellStyle name="20% - Accent5 21 3" xfId="4598"/>
    <cellStyle name="20% - Accent5 21 3 2" xfId="4599"/>
    <cellStyle name="20% - Accent5 21 3 2 2" xfId="4600"/>
    <cellStyle name="20% - Accent5 21 3 3" xfId="4601"/>
    <cellStyle name="20% - Accent5 21 4" xfId="4602"/>
    <cellStyle name="20% - Accent5 21 4 2" xfId="4603"/>
    <cellStyle name="20% - Accent5 21 5" xfId="4604"/>
    <cellStyle name="20% - Accent5 21 5 2" xfId="4605"/>
    <cellStyle name="20% - Accent5 21 6" xfId="4606"/>
    <cellStyle name="20% - Accent5 22" xfId="4607"/>
    <cellStyle name="20% - Accent5 22 2" xfId="4608"/>
    <cellStyle name="20% - Accent5 22 2 2" xfId="4609"/>
    <cellStyle name="20% - Accent5 22 2 2 2" xfId="4610"/>
    <cellStyle name="20% - Accent5 22 2 3" xfId="4611"/>
    <cellStyle name="20% - Accent5 22 3" xfId="4612"/>
    <cellStyle name="20% - Accent5 22 3 2" xfId="4613"/>
    <cellStyle name="20% - Accent5 22 3 2 2" xfId="4614"/>
    <cellStyle name="20% - Accent5 22 3 3" xfId="4615"/>
    <cellStyle name="20% - Accent5 22 4" xfId="4616"/>
    <cellStyle name="20% - Accent5 22 4 2" xfId="4617"/>
    <cellStyle name="20% - Accent5 22 5" xfId="4618"/>
    <cellStyle name="20% - Accent5 22 5 2" xfId="4619"/>
    <cellStyle name="20% - Accent5 22 6" xfId="4620"/>
    <cellStyle name="20% - Accent5 23" xfId="4621"/>
    <cellStyle name="20% - Accent5 23 2" xfId="4622"/>
    <cellStyle name="20% - Accent5 23 2 2" xfId="4623"/>
    <cellStyle name="20% - Accent5 23 2 2 2" xfId="4624"/>
    <cellStyle name="20% - Accent5 23 2 3" xfId="4625"/>
    <cellStyle name="20% - Accent5 23 3" xfId="4626"/>
    <cellStyle name="20% - Accent5 23 3 2" xfId="4627"/>
    <cellStyle name="20% - Accent5 23 3 2 2" xfId="4628"/>
    <cellStyle name="20% - Accent5 23 3 3" xfId="4629"/>
    <cellStyle name="20% - Accent5 23 4" xfId="4630"/>
    <cellStyle name="20% - Accent5 23 4 2" xfId="4631"/>
    <cellStyle name="20% - Accent5 23 5" xfId="4632"/>
    <cellStyle name="20% - Accent5 23 5 2" xfId="4633"/>
    <cellStyle name="20% - Accent5 23 6" xfId="4634"/>
    <cellStyle name="20% - Accent5 24" xfId="4635"/>
    <cellStyle name="20% - Accent5 24 2" xfId="4636"/>
    <cellStyle name="20% - Accent5 24 2 2" xfId="4637"/>
    <cellStyle name="20% - Accent5 24 2 2 2" xfId="4638"/>
    <cellStyle name="20% - Accent5 24 2 3" xfId="4639"/>
    <cellStyle name="20% - Accent5 24 3" xfId="4640"/>
    <cellStyle name="20% - Accent5 24 3 2" xfId="4641"/>
    <cellStyle name="20% - Accent5 24 3 2 2" xfId="4642"/>
    <cellStyle name="20% - Accent5 24 3 3" xfId="4643"/>
    <cellStyle name="20% - Accent5 24 4" xfId="4644"/>
    <cellStyle name="20% - Accent5 24 4 2" xfId="4645"/>
    <cellStyle name="20% - Accent5 24 5" xfId="4646"/>
    <cellStyle name="20% - Accent5 24 5 2" xfId="4647"/>
    <cellStyle name="20% - Accent5 24 6" xfId="4648"/>
    <cellStyle name="20% - Accent5 25" xfId="4649"/>
    <cellStyle name="20% - Accent5 25 2" xfId="4650"/>
    <cellStyle name="20% - Accent5 25 2 2" xfId="4651"/>
    <cellStyle name="20% - Accent5 25 2 2 2" xfId="4652"/>
    <cellStyle name="20% - Accent5 25 2 3" xfId="4653"/>
    <cellStyle name="20% - Accent5 25 3" xfId="4654"/>
    <cellStyle name="20% - Accent5 25 3 2" xfId="4655"/>
    <cellStyle name="20% - Accent5 25 3 2 2" xfId="4656"/>
    <cellStyle name="20% - Accent5 25 3 3" xfId="4657"/>
    <cellStyle name="20% - Accent5 25 4" xfId="4658"/>
    <cellStyle name="20% - Accent5 25 4 2" xfId="4659"/>
    <cellStyle name="20% - Accent5 25 5" xfId="4660"/>
    <cellStyle name="20% - Accent5 25 5 2" xfId="4661"/>
    <cellStyle name="20% - Accent5 25 6" xfId="4662"/>
    <cellStyle name="20% - Accent5 26" xfId="4663"/>
    <cellStyle name="20% - Accent5 26 2" xfId="4664"/>
    <cellStyle name="20% - Accent5 26 2 2" xfId="4665"/>
    <cellStyle name="20% - Accent5 26 2 2 2" xfId="4666"/>
    <cellStyle name="20% - Accent5 26 2 3" xfId="4667"/>
    <cellStyle name="20% - Accent5 26 3" xfId="4668"/>
    <cellStyle name="20% - Accent5 26 3 2" xfId="4669"/>
    <cellStyle name="20% - Accent5 26 3 2 2" xfId="4670"/>
    <cellStyle name="20% - Accent5 26 3 3" xfId="4671"/>
    <cellStyle name="20% - Accent5 26 4" xfId="4672"/>
    <cellStyle name="20% - Accent5 26 4 2" xfId="4673"/>
    <cellStyle name="20% - Accent5 26 5" xfId="4674"/>
    <cellStyle name="20% - Accent5 26 5 2" xfId="4675"/>
    <cellStyle name="20% - Accent5 26 6" xfId="4676"/>
    <cellStyle name="20% - Accent5 27" xfId="4677"/>
    <cellStyle name="20% - Accent5 27 2" xfId="4678"/>
    <cellStyle name="20% - Accent5 27 2 2" xfId="4679"/>
    <cellStyle name="20% - Accent5 27 2 2 2" xfId="4680"/>
    <cellStyle name="20% - Accent5 27 2 3" xfId="4681"/>
    <cellStyle name="20% - Accent5 27 3" xfId="4682"/>
    <cellStyle name="20% - Accent5 27 3 2" xfId="4683"/>
    <cellStyle name="20% - Accent5 27 3 2 2" xfId="4684"/>
    <cellStyle name="20% - Accent5 27 3 3" xfId="4685"/>
    <cellStyle name="20% - Accent5 27 4" xfId="4686"/>
    <cellStyle name="20% - Accent5 27 4 2" xfId="4687"/>
    <cellStyle name="20% - Accent5 27 5" xfId="4688"/>
    <cellStyle name="20% - Accent5 27 5 2" xfId="4689"/>
    <cellStyle name="20% - Accent5 27 6" xfId="4690"/>
    <cellStyle name="20% - Accent5 28" xfId="4691"/>
    <cellStyle name="20% - Accent5 28 2" xfId="4692"/>
    <cellStyle name="20% - Accent5 28 2 2" xfId="4693"/>
    <cellStyle name="20% - Accent5 28 2 2 2" xfId="4694"/>
    <cellStyle name="20% - Accent5 28 2 3" xfId="4695"/>
    <cellStyle name="20% - Accent5 28 3" xfId="4696"/>
    <cellStyle name="20% - Accent5 28 3 2" xfId="4697"/>
    <cellStyle name="20% - Accent5 28 3 2 2" xfId="4698"/>
    <cellStyle name="20% - Accent5 28 3 3" xfId="4699"/>
    <cellStyle name="20% - Accent5 28 4" xfId="4700"/>
    <cellStyle name="20% - Accent5 28 4 2" xfId="4701"/>
    <cellStyle name="20% - Accent5 28 5" xfId="4702"/>
    <cellStyle name="20% - Accent5 28 5 2" xfId="4703"/>
    <cellStyle name="20% - Accent5 28 6" xfId="4704"/>
    <cellStyle name="20% - Accent5 29" xfId="4705"/>
    <cellStyle name="20% - Accent5 29 2" xfId="4706"/>
    <cellStyle name="20% - Accent5 29 2 2" xfId="4707"/>
    <cellStyle name="20% - Accent5 29 2 2 2" xfId="4708"/>
    <cellStyle name="20% - Accent5 29 2 3" xfId="4709"/>
    <cellStyle name="20% - Accent5 29 3" xfId="4710"/>
    <cellStyle name="20% - Accent5 29 3 2" xfId="4711"/>
    <cellStyle name="20% - Accent5 29 3 2 2" xfId="4712"/>
    <cellStyle name="20% - Accent5 29 3 3" xfId="4713"/>
    <cellStyle name="20% - Accent5 29 4" xfId="4714"/>
    <cellStyle name="20% - Accent5 29 4 2" xfId="4715"/>
    <cellStyle name="20% - Accent5 29 5" xfId="4716"/>
    <cellStyle name="20% - Accent5 29 5 2" xfId="4717"/>
    <cellStyle name="20% - Accent5 29 6" xfId="4718"/>
    <cellStyle name="20% - Accent5 3" xfId="4719"/>
    <cellStyle name="20% - Accent5 3 2" xfId="4720"/>
    <cellStyle name="20% - Accent5 3 2 2" xfId="4721"/>
    <cellStyle name="20% - Accent5 3 2 2 2" xfId="29685"/>
    <cellStyle name="20% - Accent5 3 2 2 2 2" xfId="33256"/>
    <cellStyle name="20% - Accent5 3 2 2 3" xfId="31472"/>
    <cellStyle name="20% - Accent5 3 2 3" xfId="29684"/>
    <cellStyle name="20% - Accent5 3 2 3 2" xfId="33255"/>
    <cellStyle name="20% - Accent5 3 2 4" xfId="31471"/>
    <cellStyle name="20% - Accent5 3 3" xfId="4722"/>
    <cellStyle name="20% - Accent5 3 3 2" xfId="29686"/>
    <cellStyle name="20% - Accent5 3 3 2 2" xfId="33257"/>
    <cellStyle name="20% - Accent5 3 3 3" xfId="31473"/>
    <cellStyle name="20% - Accent5 3 4" xfId="29683"/>
    <cellStyle name="20% - Accent5 3 4 2" xfId="33254"/>
    <cellStyle name="20% - Accent5 3 5" xfId="31470"/>
    <cellStyle name="20% - Accent5 30" xfId="4723"/>
    <cellStyle name="20% - Accent5 30 2" xfId="4724"/>
    <cellStyle name="20% - Accent5 30 2 2" xfId="4725"/>
    <cellStyle name="20% - Accent5 30 2 2 2" xfId="4726"/>
    <cellStyle name="20% - Accent5 30 2 3" xfId="4727"/>
    <cellStyle name="20% - Accent5 30 3" xfId="4728"/>
    <cellStyle name="20% - Accent5 30 3 2" xfId="4729"/>
    <cellStyle name="20% - Accent5 30 3 2 2" xfId="4730"/>
    <cellStyle name="20% - Accent5 30 3 3" xfId="4731"/>
    <cellStyle name="20% - Accent5 30 4" xfId="4732"/>
    <cellStyle name="20% - Accent5 30 4 2" xfId="4733"/>
    <cellStyle name="20% - Accent5 30 5" xfId="4734"/>
    <cellStyle name="20% - Accent5 30 5 2" xfId="4735"/>
    <cellStyle name="20% - Accent5 30 6" xfId="4736"/>
    <cellStyle name="20% - Accent5 31" xfId="4737"/>
    <cellStyle name="20% - Accent5 31 2" xfId="4738"/>
    <cellStyle name="20% - Accent5 31 2 2" xfId="4739"/>
    <cellStyle name="20% - Accent5 31 2 2 2" xfId="4740"/>
    <cellStyle name="20% - Accent5 31 2 3" xfId="4741"/>
    <cellStyle name="20% - Accent5 31 3" xfId="4742"/>
    <cellStyle name="20% - Accent5 31 3 2" xfId="4743"/>
    <cellStyle name="20% - Accent5 31 3 2 2" xfId="4744"/>
    <cellStyle name="20% - Accent5 31 3 3" xfId="4745"/>
    <cellStyle name="20% - Accent5 31 4" xfId="4746"/>
    <cellStyle name="20% - Accent5 31 4 2" xfId="4747"/>
    <cellStyle name="20% - Accent5 31 5" xfId="4748"/>
    <cellStyle name="20% - Accent5 31 5 2" xfId="4749"/>
    <cellStyle name="20% - Accent5 31 6" xfId="4750"/>
    <cellStyle name="20% - Accent5 32" xfId="4751"/>
    <cellStyle name="20% - Accent5 32 2" xfId="4752"/>
    <cellStyle name="20% - Accent5 32 2 2" xfId="4753"/>
    <cellStyle name="20% - Accent5 32 2 2 2" xfId="4754"/>
    <cellStyle name="20% - Accent5 32 2 3" xfId="4755"/>
    <cellStyle name="20% - Accent5 32 3" xfId="4756"/>
    <cellStyle name="20% - Accent5 32 3 2" xfId="4757"/>
    <cellStyle name="20% - Accent5 32 3 2 2" xfId="4758"/>
    <cellStyle name="20% - Accent5 32 3 3" xfId="4759"/>
    <cellStyle name="20% - Accent5 32 4" xfId="4760"/>
    <cellStyle name="20% - Accent5 32 4 2" xfId="4761"/>
    <cellStyle name="20% - Accent5 32 5" xfId="4762"/>
    <cellStyle name="20% - Accent5 32 5 2" xfId="4763"/>
    <cellStyle name="20% - Accent5 32 6" xfId="4764"/>
    <cellStyle name="20% - Accent5 33" xfId="4765"/>
    <cellStyle name="20% - Accent5 33 2" xfId="4766"/>
    <cellStyle name="20% - Accent5 33 2 2" xfId="4767"/>
    <cellStyle name="20% - Accent5 33 2 2 2" xfId="4768"/>
    <cellStyle name="20% - Accent5 33 2 3" xfId="4769"/>
    <cellStyle name="20% - Accent5 33 3" xfId="4770"/>
    <cellStyle name="20% - Accent5 33 3 2" xfId="4771"/>
    <cellStyle name="20% - Accent5 33 3 2 2" xfId="4772"/>
    <cellStyle name="20% - Accent5 33 3 3" xfId="4773"/>
    <cellStyle name="20% - Accent5 33 4" xfId="4774"/>
    <cellStyle name="20% - Accent5 33 4 2" xfId="4775"/>
    <cellStyle name="20% - Accent5 33 5" xfId="4776"/>
    <cellStyle name="20% - Accent5 33 5 2" xfId="4777"/>
    <cellStyle name="20% - Accent5 33 6" xfId="4778"/>
    <cellStyle name="20% - Accent5 34" xfId="4779"/>
    <cellStyle name="20% - Accent5 34 2" xfId="4780"/>
    <cellStyle name="20% - Accent5 34 2 2" xfId="4781"/>
    <cellStyle name="20% - Accent5 34 2 2 2" xfId="4782"/>
    <cellStyle name="20% - Accent5 34 2 3" xfId="4783"/>
    <cellStyle name="20% - Accent5 34 3" xfId="4784"/>
    <cellStyle name="20% - Accent5 34 3 2" xfId="4785"/>
    <cellStyle name="20% - Accent5 34 3 2 2" xfId="4786"/>
    <cellStyle name="20% - Accent5 34 3 3" xfId="4787"/>
    <cellStyle name="20% - Accent5 34 4" xfId="4788"/>
    <cellStyle name="20% - Accent5 34 4 2" xfId="4789"/>
    <cellStyle name="20% - Accent5 34 5" xfId="4790"/>
    <cellStyle name="20% - Accent5 34 5 2" xfId="4791"/>
    <cellStyle name="20% - Accent5 34 6" xfId="4792"/>
    <cellStyle name="20% - Accent5 35" xfId="4793"/>
    <cellStyle name="20% - Accent5 35 2" xfId="4794"/>
    <cellStyle name="20% - Accent5 35 2 2" xfId="4795"/>
    <cellStyle name="20% - Accent5 35 2 2 2" xfId="4796"/>
    <cellStyle name="20% - Accent5 35 2 3" xfId="4797"/>
    <cellStyle name="20% - Accent5 35 3" xfId="4798"/>
    <cellStyle name="20% - Accent5 35 3 2" xfId="4799"/>
    <cellStyle name="20% - Accent5 35 3 2 2" xfId="4800"/>
    <cellStyle name="20% - Accent5 35 3 3" xfId="4801"/>
    <cellStyle name="20% - Accent5 35 4" xfId="4802"/>
    <cellStyle name="20% - Accent5 35 4 2" xfId="4803"/>
    <cellStyle name="20% - Accent5 35 5" xfId="4804"/>
    <cellStyle name="20% - Accent5 35 5 2" xfId="4805"/>
    <cellStyle name="20% - Accent5 35 6" xfId="4806"/>
    <cellStyle name="20% - Accent5 36" xfId="4807"/>
    <cellStyle name="20% - Accent5 36 2" xfId="4808"/>
    <cellStyle name="20% - Accent5 36 2 2" xfId="4809"/>
    <cellStyle name="20% - Accent5 36 2 2 2" xfId="4810"/>
    <cellStyle name="20% - Accent5 36 2 3" xfId="4811"/>
    <cellStyle name="20% - Accent5 36 3" xfId="4812"/>
    <cellStyle name="20% - Accent5 36 3 2" xfId="4813"/>
    <cellStyle name="20% - Accent5 36 3 2 2" xfId="4814"/>
    <cellStyle name="20% - Accent5 36 3 3" xfId="4815"/>
    <cellStyle name="20% - Accent5 36 4" xfId="4816"/>
    <cellStyle name="20% - Accent5 36 4 2" xfId="4817"/>
    <cellStyle name="20% - Accent5 36 5" xfId="4818"/>
    <cellStyle name="20% - Accent5 36 5 2" xfId="4819"/>
    <cellStyle name="20% - Accent5 36 6" xfId="4820"/>
    <cellStyle name="20% - Accent5 37" xfId="4821"/>
    <cellStyle name="20% - Accent5 37 2" xfId="4822"/>
    <cellStyle name="20% - Accent5 37 2 2" xfId="4823"/>
    <cellStyle name="20% - Accent5 37 2 2 2" xfId="4824"/>
    <cellStyle name="20% - Accent5 37 2 3" xfId="4825"/>
    <cellStyle name="20% - Accent5 37 3" xfId="4826"/>
    <cellStyle name="20% - Accent5 37 3 2" xfId="4827"/>
    <cellStyle name="20% - Accent5 37 3 2 2" xfId="4828"/>
    <cellStyle name="20% - Accent5 37 3 3" xfId="4829"/>
    <cellStyle name="20% - Accent5 37 4" xfId="4830"/>
    <cellStyle name="20% - Accent5 37 4 2" xfId="4831"/>
    <cellStyle name="20% - Accent5 37 5" xfId="4832"/>
    <cellStyle name="20% - Accent5 37 5 2" xfId="4833"/>
    <cellStyle name="20% - Accent5 37 6" xfId="4834"/>
    <cellStyle name="20% - Accent5 38" xfId="4835"/>
    <cellStyle name="20% - Accent5 38 2" xfId="4836"/>
    <cellStyle name="20% - Accent5 38 2 2" xfId="4837"/>
    <cellStyle name="20% - Accent5 38 2 2 2" xfId="4838"/>
    <cellStyle name="20% - Accent5 38 2 3" xfId="4839"/>
    <cellStyle name="20% - Accent5 38 3" xfId="4840"/>
    <cellStyle name="20% - Accent5 38 3 2" xfId="4841"/>
    <cellStyle name="20% - Accent5 38 3 2 2" xfId="4842"/>
    <cellStyle name="20% - Accent5 38 3 3" xfId="4843"/>
    <cellStyle name="20% - Accent5 38 4" xfId="4844"/>
    <cellStyle name="20% - Accent5 38 4 2" xfId="4845"/>
    <cellStyle name="20% - Accent5 38 5" xfId="4846"/>
    <cellStyle name="20% - Accent5 38 5 2" xfId="4847"/>
    <cellStyle name="20% - Accent5 38 6" xfId="4848"/>
    <cellStyle name="20% - Accent5 39" xfId="4849"/>
    <cellStyle name="20% - Accent5 39 2" xfId="4850"/>
    <cellStyle name="20% - Accent5 39 2 2" xfId="4851"/>
    <cellStyle name="20% - Accent5 39 2 2 2" xfId="4852"/>
    <cellStyle name="20% - Accent5 39 2 3" xfId="4853"/>
    <cellStyle name="20% - Accent5 39 3" xfId="4854"/>
    <cellStyle name="20% - Accent5 39 3 2" xfId="4855"/>
    <cellStyle name="20% - Accent5 39 3 2 2" xfId="4856"/>
    <cellStyle name="20% - Accent5 39 3 3" xfId="4857"/>
    <cellStyle name="20% - Accent5 39 4" xfId="4858"/>
    <cellStyle name="20% - Accent5 39 4 2" xfId="4859"/>
    <cellStyle name="20% - Accent5 39 5" xfId="4860"/>
    <cellStyle name="20% - Accent5 39 5 2" xfId="4861"/>
    <cellStyle name="20% - Accent5 39 6" xfId="4862"/>
    <cellStyle name="20% - Accent5 4" xfId="4863"/>
    <cellStyle name="20% - Accent5 4 2" xfId="4864"/>
    <cellStyle name="20% - Accent5 4 2 2" xfId="4865"/>
    <cellStyle name="20% - Accent5 4 2 2 2" xfId="29689"/>
    <cellStyle name="20% - Accent5 4 2 2 2 2" xfId="33260"/>
    <cellStyle name="20% - Accent5 4 2 2 3" xfId="31476"/>
    <cellStyle name="20% - Accent5 4 2 3" xfId="29688"/>
    <cellStyle name="20% - Accent5 4 2 3 2" xfId="33259"/>
    <cellStyle name="20% - Accent5 4 2 4" xfId="31475"/>
    <cellStyle name="20% - Accent5 4 3" xfId="4866"/>
    <cellStyle name="20% - Accent5 4 3 2" xfId="29690"/>
    <cellStyle name="20% - Accent5 4 3 2 2" xfId="33261"/>
    <cellStyle name="20% - Accent5 4 3 3" xfId="31477"/>
    <cellStyle name="20% - Accent5 4 4" xfId="29687"/>
    <cellStyle name="20% - Accent5 4 4 2" xfId="33258"/>
    <cellStyle name="20% - Accent5 4 5" xfId="31474"/>
    <cellStyle name="20% - Accent5 40" xfId="4867"/>
    <cellStyle name="20% - Accent5 40 2" xfId="4868"/>
    <cellStyle name="20% - Accent5 40 2 2" xfId="4869"/>
    <cellStyle name="20% - Accent5 40 2 2 2" xfId="4870"/>
    <cellStyle name="20% - Accent5 40 2 3" xfId="4871"/>
    <cellStyle name="20% - Accent5 40 3" xfId="4872"/>
    <cellStyle name="20% - Accent5 40 3 2" xfId="4873"/>
    <cellStyle name="20% - Accent5 40 3 2 2" xfId="4874"/>
    <cellStyle name="20% - Accent5 40 3 3" xfId="4875"/>
    <cellStyle name="20% - Accent5 40 4" xfId="4876"/>
    <cellStyle name="20% - Accent5 40 4 2" xfId="4877"/>
    <cellStyle name="20% - Accent5 40 5" xfId="4878"/>
    <cellStyle name="20% - Accent5 40 5 2" xfId="4879"/>
    <cellStyle name="20% - Accent5 40 6" xfId="4880"/>
    <cellStyle name="20% - Accent5 41" xfId="4881"/>
    <cellStyle name="20% - Accent5 41 2" xfId="4882"/>
    <cellStyle name="20% - Accent5 41 2 2" xfId="4883"/>
    <cellStyle name="20% - Accent5 41 2 2 2" xfId="4884"/>
    <cellStyle name="20% - Accent5 41 2 3" xfId="4885"/>
    <cellStyle name="20% - Accent5 41 3" xfId="4886"/>
    <cellStyle name="20% - Accent5 41 3 2" xfId="4887"/>
    <cellStyle name="20% - Accent5 41 3 2 2" xfId="4888"/>
    <cellStyle name="20% - Accent5 41 3 3" xfId="4889"/>
    <cellStyle name="20% - Accent5 41 4" xfId="4890"/>
    <cellStyle name="20% - Accent5 41 4 2" xfId="4891"/>
    <cellStyle name="20% - Accent5 41 5" xfId="4892"/>
    <cellStyle name="20% - Accent5 41 5 2" xfId="4893"/>
    <cellStyle name="20% - Accent5 41 6" xfId="4894"/>
    <cellStyle name="20% - Accent5 42" xfId="4895"/>
    <cellStyle name="20% - Accent5 42 2" xfId="4896"/>
    <cellStyle name="20% - Accent5 42 2 2" xfId="4897"/>
    <cellStyle name="20% - Accent5 42 2 2 2" xfId="4898"/>
    <cellStyle name="20% - Accent5 42 2 3" xfId="4899"/>
    <cellStyle name="20% - Accent5 42 3" xfId="4900"/>
    <cellStyle name="20% - Accent5 42 3 2" xfId="4901"/>
    <cellStyle name="20% - Accent5 42 3 2 2" xfId="4902"/>
    <cellStyle name="20% - Accent5 42 3 3" xfId="4903"/>
    <cellStyle name="20% - Accent5 42 4" xfId="4904"/>
    <cellStyle name="20% - Accent5 42 4 2" xfId="4905"/>
    <cellStyle name="20% - Accent5 42 5" xfId="4906"/>
    <cellStyle name="20% - Accent5 42 5 2" xfId="4907"/>
    <cellStyle name="20% - Accent5 42 6" xfId="4908"/>
    <cellStyle name="20% - Accent5 43" xfId="4909"/>
    <cellStyle name="20% - Accent5 43 2" xfId="4910"/>
    <cellStyle name="20% - Accent5 43 2 2" xfId="4911"/>
    <cellStyle name="20% - Accent5 43 2 2 2" xfId="4912"/>
    <cellStyle name="20% - Accent5 43 2 3" xfId="4913"/>
    <cellStyle name="20% - Accent5 43 3" xfId="4914"/>
    <cellStyle name="20% - Accent5 43 3 2" xfId="4915"/>
    <cellStyle name="20% - Accent5 43 3 2 2" xfId="4916"/>
    <cellStyle name="20% - Accent5 43 3 3" xfId="4917"/>
    <cellStyle name="20% - Accent5 43 4" xfId="4918"/>
    <cellStyle name="20% - Accent5 43 4 2" xfId="4919"/>
    <cellStyle name="20% - Accent5 43 5" xfId="4920"/>
    <cellStyle name="20% - Accent5 43 5 2" xfId="4921"/>
    <cellStyle name="20% - Accent5 43 6" xfId="4922"/>
    <cellStyle name="20% - Accent5 44" xfId="4923"/>
    <cellStyle name="20% - Accent5 44 2" xfId="4924"/>
    <cellStyle name="20% - Accent5 44 2 2" xfId="4925"/>
    <cellStyle name="20% - Accent5 44 2 2 2" xfId="4926"/>
    <cellStyle name="20% - Accent5 44 2 3" xfId="4927"/>
    <cellStyle name="20% - Accent5 44 3" xfId="4928"/>
    <cellStyle name="20% - Accent5 44 3 2" xfId="4929"/>
    <cellStyle name="20% - Accent5 44 3 2 2" xfId="4930"/>
    <cellStyle name="20% - Accent5 44 3 3" xfId="4931"/>
    <cellStyle name="20% - Accent5 44 4" xfId="4932"/>
    <cellStyle name="20% - Accent5 44 4 2" xfId="4933"/>
    <cellStyle name="20% - Accent5 44 5" xfId="4934"/>
    <cellStyle name="20% - Accent5 44 5 2" xfId="4935"/>
    <cellStyle name="20% - Accent5 44 6" xfId="4936"/>
    <cellStyle name="20% - Accent5 45" xfId="4937"/>
    <cellStyle name="20% - Accent5 45 2" xfId="4938"/>
    <cellStyle name="20% - Accent5 45 2 2" xfId="4939"/>
    <cellStyle name="20% - Accent5 45 2 2 2" xfId="4940"/>
    <cellStyle name="20% - Accent5 45 2 3" xfId="4941"/>
    <cellStyle name="20% - Accent5 45 3" xfId="4942"/>
    <cellStyle name="20% - Accent5 45 3 2" xfId="4943"/>
    <cellStyle name="20% - Accent5 45 3 2 2" xfId="4944"/>
    <cellStyle name="20% - Accent5 45 3 3" xfId="4945"/>
    <cellStyle name="20% - Accent5 45 4" xfId="4946"/>
    <cellStyle name="20% - Accent5 45 4 2" xfId="4947"/>
    <cellStyle name="20% - Accent5 45 5" xfId="4948"/>
    <cellStyle name="20% - Accent5 45 5 2" xfId="4949"/>
    <cellStyle name="20% - Accent5 45 6" xfId="4950"/>
    <cellStyle name="20% - Accent5 46" xfId="4951"/>
    <cellStyle name="20% - Accent5 46 2" xfId="4952"/>
    <cellStyle name="20% - Accent5 46 2 2" xfId="4953"/>
    <cellStyle name="20% - Accent5 46 2 2 2" xfId="4954"/>
    <cellStyle name="20% - Accent5 46 2 3" xfId="4955"/>
    <cellStyle name="20% - Accent5 46 3" xfId="4956"/>
    <cellStyle name="20% - Accent5 46 3 2" xfId="4957"/>
    <cellStyle name="20% - Accent5 46 3 2 2" xfId="4958"/>
    <cellStyle name="20% - Accent5 46 3 3" xfId="4959"/>
    <cellStyle name="20% - Accent5 46 4" xfId="4960"/>
    <cellStyle name="20% - Accent5 46 4 2" xfId="4961"/>
    <cellStyle name="20% - Accent5 46 5" xfId="4962"/>
    <cellStyle name="20% - Accent5 46 5 2" xfId="4963"/>
    <cellStyle name="20% - Accent5 46 6" xfId="4964"/>
    <cellStyle name="20% - Accent5 47" xfId="4965"/>
    <cellStyle name="20% - Accent5 47 2" xfId="4966"/>
    <cellStyle name="20% - Accent5 47 2 2" xfId="4967"/>
    <cellStyle name="20% - Accent5 47 2 2 2" xfId="4968"/>
    <cellStyle name="20% - Accent5 47 2 3" xfId="4969"/>
    <cellStyle name="20% - Accent5 47 3" xfId="4970"/>
    <cellStyle name="20% - Accent5 47 3 2" xfId="4971"/>
    <cellStyle name="20% - Accent5 47 3 2 2" xfId="4972"/>
    <cellStyle name="20% - Accent5 47 3 3" xfId="4973"/>
    <cellStyle name="20% - Accent5 47 4" xfId="4974"/>
    <cellStyle name="20% - Accent5 47 4 2" xfId="4975"/>
    <cellStyle name="20% - Accent5 47 5" xfId="4976"/>
    <cellStyle name="20% - Accent5 47 5 2" xfId="4977"/>
    <cellStyle name="20% - Accent5 47 6" xfId="4978"/>
    <cellStyle name="20% - Accent5 48" xfId="4979"/>
    <cellStyle name="20% - Accent5 48 2" xfId="4980"/>
    <cellStyle name="20% - Accent5 48 2 2" xfId="4981"/>
    <cellStyle name="20% - Accent5 48 2 2 2" xfId="4982"/>
    <cellStyle name="20% - Accent5 48 2 3" xfId="4983"/>
    <cellStyle name="20% - Accent5 48 3" xfId="4984"/>
    <cellStyle name="20% - Accent5 48 3 2" xfId="4985"/>
    <cellStyle name="20% - Accent5 48 3 2 2" xfId="4986"/>
    <cellStyle name="20% - Accent5 48 3 3" xfId="4987"/>
    <cellStyle name="20% - Accent5 48 4" xfId="4988"/>
    <cellStyle name="20% - Accent5 48 4 2" xfId="4989"/>
    <cellStyle name="20% - Accent5 48 5" xfId="4990"/>
    <cellStyle name="20% - Accent5 48 5 2" xfId="4991"/>
    <cellStyle name="20% - Accent5 48 6" xfId="4992"/>
    <cellStyle name="20% - Accent5 49" xfId="4993"/>
    <cellStyle name="20% - Accent5 49 2" xfId="4994"/>
    <cellStyle name="20% - Accent5 49 2 2" xfId="4995"/>
    <cellStyle name="20% - Accent5 49 2 2 2" xfId="4996"/>
    <cellStyle name="20% - Accent5 49 2 3" xfId="4997"/>
    <cellStyle name="20% - Accent5 49 3" xfId="4998"/>
    <cellStyle name="20% - Accent5 49 3 2" xfId="4999"/>
    <cellStyle name="20% - Accent5 49 3 2 2" xfId="5000"/>
    <cellStyle name="20% - Accent5 49 3 3" xfId="5001"/>
    <cellStyle name="20% - Accent5 49 4" xfId="5002"/>
    <cellStyle name="20% - Accent5 49 4 2" xfId="5003"/>
    <cellStyle name="20% - Accent5 49 5" xfId="5004"/>
    <cellStyle name="20% - Accent5 49 5 2" xfId="5005"/>
    <cellStyle name="20% - Accent5 49 6" xfId="5006"/>
    <cellStyle name="20% - Accent5 5" xfId="5007"/>
    <cellStyle name="20% - Accent5 5 2" xfId="5008"/>
    <cellStyle name="20% - Accent5 5 3" xfId="5009"/>
    <cellStyle name="20% - Accent5 5 3 2" xfId="5010"/>
    <cellStyle name="20% - Accent5 5 3 2 2" xfId="29693"/>
    <cellStyle name="20% - Accent5 5 3 2 2 2" xfId="33264"/>
    <cellStyle name="20% - Accent5 5 3 2 3" xfId="31480"/>
    <cellStyle name="20% - Accent5 5 3 3" xfId="29692"/>
    <cellStyle name="20% - Accent5 5 3 3 2" xfId="33263"/>
    <cellStyle name="20% - Accent5 5 3 4" xfId="31479"/>
    <cellStyle name="20% - Accent5 5 4" xfId="5011"/>
    <cellStyle name="20% - Accent5 5 4 2" xfId="5012"/>
    <cellStyle name="20% - Accent5 5 4 2 2" xfId="29695"/>
    <cellStyle name="20% - Accent5 5 4 2 2 2" xfId="33266"/>
    <cellStyle name="20% - Accent5 5 4 2 3" xfId="31482"/>
    <cellStyle name="20% - Accent5 5 4 3" xfId="29694"/>
    <cellStyle name="20% - Accent5 5 4 3 2" xfId="33265"/>
    <cellStyle name="20% - Accent5 5 4 4" xfId="31481"/>
    <cellStyle name="20% - Accent5 5 5" xfId="5013"/>
    <cellStyle name="20% - Accent5 5 5 2" xfId="29696"/>
    <cellStyle name="20% - Accent5 5 5 2 2" xfId="33267"/>
    <cellStyle name="20% - Accent5 5 5 3" xfId="31483"/>
    <cellStyle name="20% - Accent5 5 6" xfId="29691"/>
    <cellStyle name="20% - Accent5 5 6 2" xfId="33262"/>
    <cellStyle name="20% - Accent5 5 7" xfId="31478"/>
    <cellStyle name="20% - Accent5 50" xfId="5014"/>
    <cellStyle name="20% - Accent5 50 2" xfId="5015"/>
    <cellStyle name="20% - Accent5 50 2 2" xfId="5016"/>
    <cellStyle name="20% - Accent5 50 2 2 2" xfId="5017"/>
    <cellStyle name="20% - Accent5 50 2 3" xfId="5018"/>
    <cellStyle name="20% - Accent5 50 3" xfId="5019"/>
    <cellStyle name="20% - Accent5 50 3 2" xfId="5020"/>
    <cellStyle name="20% - Accent5 50 3 2 2" xfId="5021"/>
    <cellStyle name="20% - Accent5 50 3 3" xfId="5022"/>
    <cellStyle name="20% - Accent5 50 4" xfId="5023"/>
    <cellStyle name="20% - Accent5 50 4 2" xfId="5024"/>
    <cellStyle name="20% - Accent5 50 5" xfId="5025"/>
    <cellStyle name="20% - Accent5 50 5 2" xfId="5026"/>
    <cellStyle name="20% - Accent5 50 6" xfId="5027"/>
    <cellStyle name="20% - Accent5 51" xfId="5028"/>
    <cellStyle name="20% - Accent5 51 2" xfId="5029"/>
    <cellStyle name="20% - Accent5 51 2 2" xfId="5030"/>
    <cellStyle name="20% - Accent5 51 2 2 2" xfId="5031"/>
    <cellStyle name="20% - Accent5 51 2 3" xfId="5032"/>
    <cellStyle name="20% - Accent5 51 3" xfId="5033"/>
    <cellStyle name="20% - Accent5 51 3 2" xfId="5034"/>
    <cellStyle name="20% - Accent5 51 3 2 2" xfId="5035"/>
    <cellStyle name="20% - Accent5 51 3 3" xfId="5036"/>
    <cellStyle name="20% - Accent5 51 4" xfId="5037"/>
    <cellStyle name="20% - Accent5 51 4 2" xfId="5038"/>
    <cellStyle name="20% - Accent5 51 5" xfId="5039"/>
    <cellStyle name="20% - Accent5 51 5 2" xfId="5040"/>
    <cellStyle name="20% - Accent5 51 6" xfId="5041"/>
    <cellStyle name="20% - Accent5 52" xfId="5042"/>
    <cellStyle name="20% - Accent5 52 2" xfId="5043"/>
    <cellStyle name="20% - Accent5 52 2 2" xfId="5044"/>
    <cellStyle name="20% - Accent5 52 2 2 2" xfId="5045"/>
    <cellStyle name="20% - Accent5 52 2 3" xfId="5046"/>
    <cellStyle name="20% - Accent5 52 3" xfId="5047"/>
    <cellStyle name="20% - Accent5 52 3 2" xfId="5048"/>
    <cellStyle name="20% - Accent5 52 3 2 2" xfId="5049"/>
    <cellStyle name="20% - Accent5 52 3 3" xfId="5050"/>
    <cellStyle name="20% - Accent5 52 4" xfId="5051"/>
    <cellStyle name="20% - Accent5 52 4 2" xfId="5052"/>
    <cellStyle name="20% - Accent5 52 5" xfId="5053"/>
    <cellStyle name="20% - Accent5 52 5 2" xfId="5054"/>
    <cellStyle name="20% - Accent5 52 6" xfId="5055"/>
    <cellStyle name="20% - Accent5 53" xfId="5056"/>
    <cellStyle name="20% - Accent5 53 2" xfId="5057"/>
    <cellStyle name="20% - Accent5 53 2 2" xfId="5058"/>
    <cellStyle name="20% - Accent5 53 2 2 2" xfId="5059"/>
    <cellStyle name="20% - Accent5 53 2 3" xfId="5060"/>
    <cellStyle name="20% - Accent5 53 3" xfId="5061"/>
    <cellStyle name="20% - Accent5 53 3 2" xfId="5062"/>
    <cellStyle name="20% - Accent5 53 3 2 2" xfId="5063"/>
    <cellStyle name="20% - Accent5 53 3 3" xfId="5064"/>
    <cellStyle name="20% - Accent5 53 4" xfId="5065"/>
    <cellStyle name="20% - Accent5 53 4 2" xfId="5066"/>
    <cellStyle name="20% - Accent5 53 5" xfId="5067"/>
    <cellStyle name="20% - Accent5 53 5 2" xfId="5068"/>
    <cellStyle name="20% - Accent5 53 6" xfId="5069"/>
    <cellStyle name="20% - Accent5 54" xfId="5070"/>
    <cellStyle name="20% - Accent5 54 2" xfId="5071"/>
    <cellStyle name="20% - Accent5 54 2 2" xfId="5072"/>
    <cellStyle name="20% - Accent5 54 2 2 2" xfId="5073"/>
    <cellStyle name="20% - Accent5 54 2 3" xfId="5074"/>
    <cellStyle name="20% - Accent5 54 3" xfId="5075"/>
    <cellStyle name="20% - Accent5 54 3 2" xfId="5076"/>
    <cellStyle name="20% - Accent5 54 3 2 2" xfId="5077"/>
    <cellStyle name="20% - Accent5 54 3 3" xfId="5078"/>
    <cellStyle name="20% - Accent5 54 4" xfId="5079"/>
    <cellStyle name="20% - Accent5 54 4 2" xfId="5080"/>
    <cellStyle name="20% - Accent5 54 5" xfId="5081"/>
    <cellStyle name="20% - Accent5 54 5 2" xfId="5082"/>
    <cellStyle name="20% - Accent5 54 6" xfId="5083"/>
    <cellStyle name="20% - Accent5 55" xfId="5084"/>
    <cellStyle name="20% - Accent5 55 2" xfId="5085"/>
    <cellStyle name="20% - Accent5 55 2 2" xfId="5086"/>
    <cellStyle name="20% - Accent5 55 2 2 2" xfId="5087"/>
    <cellStyle name="20% - Accent5 55 2 3" xfId="5088"/>
    <cellStyle name="20% - Accent5 55 3" xfId="5089"/>
    <cellStyle name="20% - Accent5 55 3 2" xfId="5090"/>
    <cellStyle name="20% - Accent5 55 3 2 2" xfId="5091"/>
    <cellStyle name="20% - Accent5 55 3 3" xfId="5092"/>
    <cellStyle name="20% - Accent5 55 4" xfId="5093"/>
    <cellStyle name="20% - Accent5 55 4 2" xfId="5094"/>
    <cellStyle name="20% - Accent5 55 5" xfId="5095"/>
    <cellStyle name="20% - Accent5 55 5 2" xfId="5096"/>
    <cellStyle name="20% - Accent5 55 6" xfId="5097"/>
    <cellStyle name="20% - Accent5 56" xfId="5098"/>
    <cellStyle name="20% - Accent5 56 2" xfId="5099"/>
    <cellStyle name="20% - Accent5 56 2 2" xfId="5100"/>
    <cellStyle name="20% - Accent5 56 2 2 2" xfId="5101"/>
    <cellStyle name="20% - Accent5 56 2 3" xfId="5102"/>
    <cellStyle name="20% - Accent5 56 3" xfId="5103"/>
    <cellStyle name="20% - Accent5 56 3 2" xfId="5104"/>
    <cellStyle name="20% - Accent5 56 3 2 2" xfId="5105"/>
    <cellStyle name="20% - Accent5 56 3 3" xfId="5106"/>
    <cellStyle name="20% - Accent5 56 4" xfId="5107"/>
    <cellStyle name="20% - Accent5 56 4 2" xfId="5108"/>
    <cellStyle name="20% - Accent5 56 5" xfId="5109"/>
    <cellStyle name="20% - Accent5 56 5 2" xfId="5110"/>
    <cellStyle name="20% - Accent5 56 6" xfId="5111"/>
    <cellStyle name="20% - Accent5 57" xfId="5112"/>
    <cellStyle name="20% - Accent5 57 2" xfId="5113"/>
    <cellStyle name="20% - Accent5 57 2 2" xfId="5114"/>
    <cellStyle name="20% - Accent5 57 2 2 2" xfId="5115"/>
    <cellStyle name="20% - Accent5 57 2 3" xfId="5116"/>
    <cellStyle name="20% - Accent5 57 3" xfId="5117"/>
    <cellStyle name="20% - Accent5 57 3 2" xfId="5118"/>
    <cellStyle name="20% - Accent5 57 3 2 2" xfId="5119"/>
    <cellStyle name="20% - Accent5 57 3 3" xfId="5120"/>
    <cellStyle name="20% - Accent5 57 4" xfId="5121"/>
    <cellStyle name="20% - Accent5 57 4 2" xfId="5122"/>
    <cellStyle name="20% - Accent5 57 5" xfId="5123"/>
    <cellStyle name="20% - Accent5 57 5 2" xfId="5124"/>
    <cellStyle name="20% - Accent5 57 6" xfId="5125"/>
    <cellStyle name="20% - Accent5 58" xfId="5126"/>
    <cellStyle name="20% - Accent5 58 2" xfId="5127"/>
    <cellStyle name="20% - Accent5 58 2 2" xfId="5128"/>
    <cellStyle name="20% - Accent5 58 2 2 2" xfId="5129"/>
    <cellStyle name="20% - Accent5 58 2 3" xfId="5130"/>
    <cellStyle name="20% - Accent5 58 3" xfId="5131"/>
    <cellStyle name="20% - Accent5 58 3 2" xfId="5132"/>
    <cellStyle name="20% - Accent5 58 3 2 2" xfId="5133"/>
    <cellStyle name="20% - Accent5 58 3 3" xfId="5134"/>
    <cellStyle name="20% - Accent5 58 4" xfId="5135"/>
    <cellStyle name="20% - Accent5 58 4 2" xfId="5136"/>
    <cellStyle name="20% - Accent5 58 5" xfId="5137"/>
    <cellStyle name="20% - Accent5 58 5 2" xfId="5138"/>
    <cellStyle name="20% - Accent5 58 6" xfId="5139"/>
    <cellStyle name="20% - Accent5 59" xfId="5140"/>
    <cellStyle name="20% - Accent5 6" xfId="5141"/>
    <cellStyle name="20% - Accent5 6 2" xfId="5142"/>
    <cellStyle name="20% - Accent5 6 3" xfId="5143"/>
    <cellStyle name="20% - Accent5 6 3 2" xfId="5144"/>
    <cellStyle name="20% - Accent5 6 3 2 2" xfId="29699"/>
    <cellStyle name="20% - Accent5 6 3 2 2 2" xfId="33270"/>
    <cellStyle name="20% - Accent5 6 3 2 3" xfId="31486"/>
    <cellStyle name="20% - Accent5 6 3 3" xfId="29698"/>
    <cellStyle name="20% - Accent5 6 3 3 2" xfId="33269"/>
    <cellStyle name="20% - Accent5 6 3 4" xfId="31485"/>
    <cellStyle name="20% - Accent5 6 4" xfId="5145"/>
    <cellStyle name="20% - Accent5 6 4 2" xfId="5146"/>
    <cellStyle name="20% - Accent5 6 4 2 2" xfId="29701"/>
    <cellStyle name="20% - Accent5 6 4 2 2 2" xfId="33272"/>
    <cellStyle name="20% - Accent5 6 4 2 3" xfId="31488"/>
    <cellStyle name="20% - Accent5 6 4 3" xfId="29700"/>
    <cellStyle name="20% - Accent5 6 4 3 2" xfId="33271"/>
    <cellStyle name="20% - Accent5 6 4 4" xfId="31487"/>
    <cellStyle name="20% - Accent5 6 5" xfId="5147"/>
    <cellStyle name="20% - Accent5 6 5 2" xfId="29702"/>
    <cellStyle name="20% - Accent5 6 5 2 2" xfId="33273"/>
    <cellStyle name="20% - Accent5 6 5 3" xfId="31489"/>
    <cellStyle name="20% - Accent5 6 6" xfId="29697"/>
    <cellStyle name="20% - Accent5 6 6 2" xfId="33268"/>
    <cellStyle name="20% - Accent5 6 7" xfId="31484"/>
    <cellStyle name="20% - Accent5 7" xfId="5148"/>
    <cellStyle name="20% - Accent5 7 2" xfId="5149"/>
    <cellStyle name="20% - Accent5 7 3" xfId="5150"/>
    <cellStyle name="20% - Accent5 7 3 2" xfId="5151"/>
    <cellStyle name="20% - Accent5 7 3 2 2" xfId="29705"/>
    <cellStyle name="20% - Accent5 7 3 2 2 2" xfId="33276"/>
    <cellStyle name="20% - Accent5 7 3 2 3" xfId="31492"/>
    <cellStyle name="20% - Accent5 7 3 3" xfId="29704"/>
    <cellStyle name="20% - Accent5 7 3 3 2" xfId="33275"/>
    <cellStyle name="20% - Accent5 7 3 4" xfId="31491"/>
    <cellStyle name="20% - Accent5 7 4" xfId="5152"/>
    <cellStyle name="20% - Accent5 7 4 2" xfId="5153"/>
    <cellStyle name="20% - Accent5 7 4 2 2" xfId="29707"/>
    <cellStyle name="20% - Accent5 7 4 2 2 2" xfId="33278"/>
    <cellStyle name="20% - Accent5 7 4 2 3" xfId="31494"/>
    <cellStyle name="20% - Accent5 7 4 3" xfId="29706"/>
    <cellStyle name="20% - Accent5 7 4 3 2" xfId="33277"/>
    <cellStyle name="20% - Accent5 7 4 4" xfId="31493"/>
    <cellStyle name="20% - Accent5 7 5" xfId="5154"/>
    <cellStyle name="20% - Accent5 7 5 2" xfId="29708"/>
    <cellStyle name="20% - Accent5 7 5 2 2" xfId="33279"/>
    <cellStyle name="20% - Accent5 7 5 3" xfId="31495"/>
    <cellStyle name="20% - Accent5 7 6" xfId="29703"/>
    <cellStyle name="20% - Accent5 7 6 2" xfId="33274"/>
    <cellStyle name="20% - Accent5 7 7" xfId="31490"/>
    <cellStyle name="20% - Accent5 8" xfId="5155"/>
    <cellStyle name="20% - Accent5 8 2" xfId="5156"/>
    <cellStyle name="20% - Accent5 8 3" xfId="5157"/>
    <cellStyle name="20% - Accent5 8 3 2" xfId="5158"/>
    <cellStyle name="20% - Accent5 8 3 2 2" xfId="29711"/>
    <cellStyle name="20% - Accent5 8 3 2 2 2" xfId="33282"/>
    <cellStyle name="20% - Accent5 8 3 2 3" xfId="31498"/>
    <cellStyle name="20% - Accent5 8 3 3" xfId="29710"/>
    <cellStyle name="20% - Accent5 8 3 3 2" xfId="33281"/>
    <cellStyle name="20% - Accent5 8 3 4" xfId="31497"/>
    <cellStyle name="20% - Accent5 8 4" xfId="5159"/>
    <cellStyle name="20% - Accent5 8 4 2" xfId="5160"/>
    <cellStyle name="20% - Accent5 8 4 2 2" xfId="29713"/>
    <cellStyle name="20% - Accent5 8 4 2 2 2" xfId="33284"/>
    <cellStyle name="20% - Accent5 8 4 2 3" xfId="31500"/>
    <cellStyle name="20% - Accent5 8 4 3" xfId="29712"/>
    <cellStyle name="20% - Accent5 8 4 3 2" xfId="33283"/>
    <cellStyle name="20% - Accent5 8 4 4" xfId="31499"/>
    <cellStyle name="20% - Accent5 8 5" xfId="5161"/>
    <cellStyle name="20% - Accent5 8 5 2" xfId="29714"/>
    <cellStyle name="20% - Accent5 8 5 2 2" xfId="33285"/>
    <cellStyle name="20% - Accent5 8 5 3" xfId="31501"/>
    <cellStyle name="20% - Accent5 8 6" xfId="29709"/>
    <cellStyle name="20% - Accent5 8 6 2" xfId="33280"/>
    <cellStyle name="20% - Accent5 8 7" xfId="31496"/>
    <cellStyle name="20% - Accent5 9" xfId="5162"/>
    <cellStyle name="20% - Accent5 9 2" xfId="5163"/>
    <cellStyle name="20% - Accent5 9 3" xfId="5164"/>
    <cellStyle name="20% - Accent5 9 3 2" xfId="5165"/>
    <cellStyle name="20% - Accent5 9 3 2 2" xfId="29717"/>
    <cellStyle name="20% - Accent5 9 3 2 2 2" xfId="33288"/>
    <cellStyle name="20% - Accent5 9 3 2 3" xfId="31504"/>
    <cellStyle name="20% - Accent5 9 3 3" xfId="29716"/>
    <cellStyle name="20% - Accent5 9 3 3 2" xfId="33287"/>
    <cellStyle name="20% - Accent5 9 3 4" xfId="31503"/>
    <cellStyle name="20% - Accent5 9 4" xfId="5166"/>
    <cellStyle name="20% - Accent5 9 4 2" xfId="29718"/>
    <cellStyle name="20% - Accent5 9 4 2 2" xfId="33289"/>
    <cellStyle name="20% - Accent5 9 4 3" xfId="31505"/>
    <cellStyle name="20% - Accent5 9 5" xfId="29715"/>
    <cellStyle name="20% - Accent5 9 5 2" xfId="33286"/>
    <cellStyle name="20% - Accent5 9 6" xfId="31502"/>
    <cellStyle name="20% - Accent6 10" xfId="5167"/>
    <cellStyle name="20% - Accent6 10 2" xfId="5168"/>
    <cellStyle name="20% - Accent6 10 3" xfId="5169"/>
    <cellStyle name="20% - Accent6 10 3 2" xfId="5170"/>
    <cellStyle name="20% - Accent6 10 3 2 2" xfId="29721"/>
    <cellStyle name="20% - Accent6 10 3 2 2 2" xfId="33292"/>
    <cellStyle name="20% - Accent6 10 3 2 3" xfId="31508"/>
    <cellStyle name="20% - Accent6 10 3 3" xfId="29720"/>
    <cellStyle name="20% - Accent6 10 3 3 2" xfId="33291"/>
    <cellStyle name="20% - Accent6 10 3 4" xfId="31507"/>
    <cellStyle name="20% - Accent6 10 4" xfId="5171"/>
    <cellStyle name="20% - Accent6 10 4 2" xfId="29722"/>
    <cellStyle name="20% - Accent6 10 4 2 2" xfId="33293"/>
    <cellStyle name="20% - Accent6 10 4 3" xfId="31509"/>
    <cellStyle name="20% - Accent6 10 5" xfId="29719"/>
    <cellStyle name="20% - Accent6 10 5 2" xfId="33290"/>
    <cellStyle name="20% - Accent6 10 6" xfId="31506"/>
    <cellStyle name="20% - Accent6 11" xfId="5172"/>
    <cellStyle name="20% - Accent6 11 2" xfId="5173"/>
    <cellStyle name="20% - Accent6 11 3" xfId="5174"/>
    <cellStyle name="20% - Accent6 11 3 2" xfId="5175"/>
    <cellStyle name="20% - Accent6 11 3 2 2" xfId="29725"/>
    <cellStyle name="20% - Accent6 11 3 2 2 2" xfId="33296"/>
    <cellStyle name="20% - Accent6 11 3 2 3" xfId="31512"/>
    <cellStyle name="20% - Accent6 11 3 3" xfId="29724"/>
    <cellStyle name="20% - Accent6 11 3 3 2" xfId="33295"/>
    <cellStyle name="20% - Accent6 11 3 4" xfId="31511"/>
    <cellStyle name="20% - Accent6 11 4" xfId="5176"/>
    <cellStyle name="20% - Accent6 11 4 2" xfId="29726"/>
    <cellStyle name="20% - Accent6 11 4 2 2" xfId="33297"/>
    <cellStyle name="20% - Accent6 11 4 3" xfId="31513"/>
    <cellStyle name="20% - Accent6 11 5" xfId="29723"/>
    <cellStyle name="20% - Accent6 11 5 2" xfId="33294"/>
    <cellStyle name="20% - Accent6 11 6" xfId="31510"/>
    <cellStyle name="20% - Accent6 12" xfId="5177"/>
    <cellStyle name="20% - Accent6 12 2" xfId="5178"/>
    <cellStyle name="20% - Accent6 12 3" xfId="5179"/>
    <cellStyle name="20% - Accent6 12 3 2" xfId="5180"/>
    <cellStyle name="20% - Accent6 12 3 2 2" xfId="29728"/>
    <cellStyle name="20% - Accent6 12 3 2 2 2" xfId="33299"/>
    <cellStyle name="20% - Accent6 12 3 2 3" xfId="31515"/>
    <cellStyle name="20% - Accent6 12 3 3" xfId="29727"/>
    <cellStyle name="20% - Accent6 12 3 3 2" xfId="33298"/>
    <cellStyle name="20% - Accent6 12 3 4" xfId="31514"/>
    <cellStyle name="20% - Accent6 12 4" xfId="5181"/>
    <cellStyle name="20% - Accent6 12 4 2" xfId="29729"/>
    <cellStyle name="20% - Accent6 12 4 2 2" xfId="33300"/>
    <cellStyle name="20% - Accent6 12 4 3" xfId="31516"/>
    <cellStyle name="20% - Accent6 13" xfId="5182"/>
    <cellStyle name="20% - Accent6 13 2" xfId="5183"/>
    <cellStyle name="20% - Accent6 14" xfId="5184"/>
    <cellStyle name="20% - Accent6 15" xfId="5185"/>
    <cellStyle name="20% - Accent6 15 2" xfId="5186"/>
    <cellStyle name="20% - Accent6 15 2 2" xfId="29731"/>
    <cellStyle name="20% - Accent6 15 2 2 2" xfId="33302"/>
    <cellStyle name="20% - Accent6 15 2 3" xfId="31518"/>
    <cellStyle name="20% - Accent6 15 3" xfId="29730"/>
    <cellStyle name="20% - Accent6 15 3 2" xfId="33301"/>
    <cellStyle name="20% - Accent6 15 4" xfId="31517"/>
    <cellStyle name="20% - Accent6 16" xfId="5187"/>
    <cellStyle name="20% - Accent6 16 2" xfId="5188"/>
    <cellStyle name="20% - Accent6 16 2 2" xfId="5189"/>
    <cellStyle name="20% - Accent6 16 2 2 2" xfId="5190"/>
    <cellStyle name="20% - Accent6 16 2 3" xfId="5191"/>
    <cellStyle name="20% - Accent6 16 3" xfId="5192"/>
    <cellStyle name="20% - Accent6 16 3 2" xfId="5193"/>
    <cellStyle name="20% - Accent6 16 3 2 2" xfId="5194"/>
    <cellStyle name="20% - Accent6 16 3 3" xfId="5195"/>
    <cellStyle name="20% - Accent6 16 4" xfId="5196"/>
    <cellStyle name="20% - Accent6 16 4 2" xfId="5197"/>
    <cellStyle name="20% - Accent6 16 5" xfId="5198"/>
    <cellStyle name="20% - Accent6 16 5 2" xfId="5199"/>
    <cellStyle name="20% - Accent6 16 6" xfId="5200"/>
    <cellStyle name="20% - Accent6 17" xfId="5201"/>
    <cellStyle name="20% - Accent6 17 2" xfId="5202"/>
    <cellStyle name="20% - Accent6 17 2 2" xfId="5203"/>
    <cellStyle name="20% - Accent6 17 2 2 2" xfId="5204"/>
    <cellStyle name="20% - Accent6 17 2 3" xfId="5205"/>
    <cellStyle name="20% - Accent6 17 3" xfId="5206"/>
    <cellStyle name="20% - Accent6 17 3 2" xfId="5207"/>
    <cellStyle name="20% - Accent6 17 3 2 2" xfId="5208"/>
    <cellStyle name="20% - Accent6 17 3 3" xfId="5209"/>
    <cellStyle name="20% - Accent6 17 4" xfId="5210"/>
    <cellStyle name="20% - Accent6 17 4 2" xfId="5211"/>
    <cellStyle name="20% - Accent6 17 5" xfId="5212"/>
    <cellStyle name="20% - Accent6 17 5 2" xfId="5213"/>
    <cellStyle name="20% - Accent6 17 6" xfId="5214"/>
    <cellStyle name="20% - Accent6 18" xfId="5215"/>
    <cellStyle name="20% - Accent6 18 2" xfId="5216"/>
    <cellStyle name="20% - Accent6 18 2 2" xfId="5217"/>
    <cellStyle name="20% - Accent6 18 2 2 2" xfId="5218"/>
    <cellStyle name="20% - Accent6 18 2 3" xfId="5219"/>
    <cellStyle name="20% - Accent6 18 3" xfId="5220"/>
    <cellStyle name="20% - Accent6 18 3 2" xfId="5221"/>
    <cellStyle name="20% - Accent6 18 3 2 2" xfId="5222"/>
    <cellStyle name="20% - Accent6 18 3 3" xfId="5223"/>
    <cellStyle name="20% - Accent6 18 4" xfId="5224"/>
    <cellStyle name="20% - Accent6 18 4 2" xfId="5225"/>
    <cellStyle name="20% - Accent6 18 5" xfId="5226"/>
    <cellStyle name="20% - Accent6 18 5 2" xfId="5227"/>
    <cellStyle name="20% - Accent6 18 6" xfId="5228"/>
    <cellStyle name="20% - Accent6 19" xfId="5229"/>
    <cellStyle name="20% - Accent6 19 2" xfId="5230"/>
    <cellStyle name="20% - Accent6 19 2 2" xfId="5231"/>
    <cellStyle name="20% - Accent6 19 2 2 2" xfId="5232"/>
    <cellStyle name="20% - Accent6 19 2 3" xfId="5233"/>
    <cellStyle name="20% - Accent6 19 3" xfId="5234"/>
    <cellStyle name="20% - Accent6 19 3 2" xfId="5235"/>
    <cellStyle name="20% - Accent6 19 3 2 2" xfId="5236"/>
    <cellStyle name="20% - Accent6 19 3 3" xfId="5237"/>
    <cellStyle name="20% - Accent6 19 4" xfId="5238"/>
    <cellStyle name="20% - Accent6 19 4 2" xfId="5239"/>
    <cellStyle name="20% - Accent6 19 5" xfId="5240"/>
    <cellStyle name="20% - Accent6 19 5 2" xfId="5241"/>
    <cellStyle name="20% - Accent6 19 6" xfId="5242"/>
    <cellStyle name="20% - Accent6 2" xfId="5243"/>
    <cellStyle name="20% - Accent6 2 10" xfId="5244"/>
    <cellStyle name="20% - Accent6 2 10 2" xfId="5245"/>
    <cellStyle name="20% - Accent6 2 10 2 2" xfId="29734"/>
    <cellStyle name="20% - Accent6 2 10 2 2 2" xfId="33305"/>
    <cellStyle name="20% - Accent6 2 10 2 3" xfId="31521"/>
    <cellStyle name="20% - Accent6 2 10 3" xfId="29733"/>
    <cellStyle name="20% - Accent6 2 10 3 2" xfId="33304"/>
    <cellStyle name="20% - Accent6 2 10 4" xfId="31520"/>
    <cellStyle name="20% - Accent6 2 11" xfId="5246"/>
    <cellStyle name="20% - Accent6 2 11 2" xfId="5247"/>
    <cellStyle name="20% - Accent6 2 11 2 2" xfId="5248"/>
    <cellStyle name="20% - Accent6 2 11 2 2 2" xfId="29737"/>
    <cellStyle name="20% - Accent6 2 11 2 2 2 2" xfId="33308"/>
    <cellStyle name="20% - Accent6 2 11 2 2 3" xfId="31524"/>
    <cellStyle name="20% - Accent6 2 11 2 3" xfId="29736"/>
    <cellStyle name="20% - Accent6 2 11 2 3 2" xfId="33307"/>
    <cellStyle name="20% - Accent6 2 11 2 4" xfId="31523"/>
    <cellStyle name="20% - Accent6 2 11 3" xfId="5249"/>
    <cellStyle name="20% - Accent6 2 11 3 2" xfId="29738"/>
    <cellStyle name="20% - Accent6 2 11 3 2 2" xfId="33309"/>
    <cellStyle name="20% - Accent6 2 11 3 3" xfId="31525"/>
    <cellStyle name="20% - Accent6 2 11 4" xfId="29735"/>
    <cellStyle name="20% - Accent6 2 11 4 2" xfId="33306"/>
    <cellStyle name="20% - Accent6 2 11 5" xfId="31522"/>
    <cellStyle name="20% - Accent6 2 12" xfId="5250"/>
    <cellStyle name="20% - Accent6 2 12 2" xfId="5251"/>
    <cellStyle name="20% - Accent6 2 12 2 2" xfId="29740"/>
    <cellStyle name="20% - Accent6 2 12 2 2 2" xfId="33311"/>
    <cellStyle name="20% - Accent6 2 12 2 3" xfId="31527"/>
    <cellStyle name="20% - Accent6 2 12 3" xfId="29739"/>
    <cellStyle name="20% - Accent6 2 12 3 2" xfId="33310"/>
    <cellStyle name="20% - Accent6 2 12 4" xfId="31526"/>
    <cellStyle name="20% - Accent6 2 13" xfId="5252"/>
    <cellStyle name="20% - Accent6 2 13 2" xfId="5253"/>
    <cellStyle name="20% - Accent6 2 13 2 2" xfId="29742"/>
    <cellStyle name="20% - Accent6 2 13 2 2 2" xfId="33313"/>
    <cellStyle name="20% - Accent6 2 13 2 3" xfId="31529"/>
    <cellStyle name="20% - Accent6 2 13 3" xfId="29741"/>
    <cellStyle name="20% - Accent6 2 13 3 2" xfId="33312"/>
    <cellStyle name="20% - Accent6 2 13 4" xfId="31528"/>
    <cellStyle name="20% - Accent6 2 14" xfId="5254"/>
    <cellStyle name="20% - Accent6 2 14 2" xfId="5255"/>
    <cellStyle name="20% - Accent6 2 14 2 2" xfId="29744"/>
    <cellStyle name="20% - Accent6 2 14 2 2 2" xfId="33315"/>
    <cellStyle name="20% - Accent6 2 14 2 3" xfId="31531"/>
    <cellStyle name="20% - Accent6 2 14 3" xfId="29743"/>
    <cellStyle name="20% - Accent6 2 14 3 2" xfId="33314"/>
    <cellStyle name="20% - Accent6 2 14 4" xfId="31530"/>
    <cellStyle name="20% - Accent6 2 15" xfId="5256"/>
    <cellStyle name="20% - Accent6 2 15 2" xfId="5257"/>
    <cellStyle name="20% - Accent6 2 15 2 2" xfId="29746"/>
    <cellStyle name="20% - Accent6 2 15 2 2 2" xfId="33317"/>
    <cellStyle name="20% - Accent6 2 15 2 3" xfId="31533"/>
    <cellStyle name="20% - Accent6 2 15 3" xfId="29745"/>
    <cellStyle name="20% - Accent6 2 15 3 2" xfId="33316"/>
    <cellStyle name="20% - Accent6 2 15 4" xfId="31532"/>
    <cellStyle name="20% - Accent6 2 16" xfId="5258"/>
    <cellStyle name="20% - Accent6 2 16 2" xfId="5259"/>
    <cellStyle name="20% - Accent6 2 16 2 2" xfId="29748"/>
    <cellStyle name="20% - Accent6 2 16 2 2 2" xfId="33319"/>
    <cellStyle name="20% - Accent6 2 16 2 3" xfId="31535"/>
    <cellStyle name="20% - Accent6 2 16 3" xfId="29747"/>
    <cellStyle name="20% - Accent6 2 16 3 2" xfId="33318"/>
    <cellStyle name="20% - Accent6 2 16 4" xfId="31534"/>
    <cellStyle name="20% - Accent6 2 17" xfId="5260"/>
    <cellStyle name="20% - Accent6 2 17 2" xfId="29749"/>
    <cellStyle name="20% - Accent6 2 17 2 2" xfId="33320"/>
    <cellStyle name="20% - Accent6 2 17 3" xfId="31536"/>
    <cellStyle name="20% - Accent6 2 18" xfId="5261"/>
    <cellStyle name="20% - Accent6 2 18 2" xfId="29750"/>
    <cellStyle name="20% - Accent6 2 18 2 2" xfId="33321"/>
    <cellStyle name="20% - Accent6 2 18 3" xfId="31537"/>
    <cellStyle name="20% - Accent6 2 19" xfId="29732"/>
    <cellStyle name="20% - Accent6 2 19 2" xfId="33303"/>
    <cellStyle name="20% - Accent6 2 2" xfId="5262"/>
    <cellStyle name="20% - Accent6 2 2 10" xfId="5263"/>
    <cellStyle name="20% - Accent6 2 2 2" xfId="5264"/>
    <cellStyle name="20% - Accent6 2 2 2 2" xfId="5265"/>
    <cellStyle name="20% - Accent6 2 2 2 2 2" xfId="29751"/>
    <cellStyle name="20% - Accent6 2 2 2 2 2 2" xfId="33322"/>
    <cellStyle name="20% - Accent6 2 2 2 2 3" xfId="31538"/>
    <cellStyle name="20% - Accent6 2 2 3" xfId="5266"/>
    <cellStyle name="20% - Accent6 2 2 3 2" xfId="5267"/>
    <cellStyle name="20% - Accent6 2 2 3 2 2" xfId="29752"/>
    <cellStyle name="20% - Accent6 2 2 3 2 2 2" xfId="33323"/>
    <cellStyle name="20% - Accent6 2 2 3 2 3" xfId="31539"/>
    <cellStyle name="20% - Accent6 2 2 4" xfId="5268"/>
    <cellStyle name="20% - Accent6 2 2 4 2" xfId="5269"/>
    <cellStyle name="20% - Accent6 2 2 4 2 2" xfId="29753"/>
    <cellStyle name="20% - Accent6 2 2 4 2 2 2" xfId="33324"/>
    <cellStyle name="20% - Accent6 2 2 4 2 3" xfId="31540"/>
    <cellStyle name="20% - Accent6 2 2 5" xfId="5270"/>
    <cellStyle name="20% - Accent6 2 2 5 2" xfId="5271"/>
    <cellStyle name="20% - Accent6 2 2 5 2 2" xfId="29754"/>
    <cellStyle name="20% - Accent6 2 2 5 2 2 2" xfId="33325"/>
    <cellStyle name="20% - Accent6 2 2 5 2 3" xfId="31541"/>
    <cellStyle name="20% - Accent6 2 2 6" xfId="5272"/>
    <cellStyle name="20% - Accent6 2 2 7" xfId="5273"/>
    <cellStyle name="20% - Accent6 2 2 8" xfId="5274"/>
    <cellStyle name="20% - Accent6 2 2 9" xfId="5275"/>
    <cellStyle name="20% - Accent6 2 20" xfId="31519"/>
    <cellStyle name="20% - Accent6 2 3" xfId="5276"/>
    <cellStyle name="20% - Accent6 2 3 2" xfId="5277"/>
    <cellStyle name="20% - Accent6 2 3 2 2" xfId="5278"/>
    <cellStyle name="20% - Accent6 2 3 2 2 2" xfId="29757"/>
    <cellStyle name="20% - Accent6 2 3 2 2 2 2" xfId="33328"/>
    <cellStyle name="20% - Accent6 2 3 2 2 3" xfId="31544"/>
    <cellStyle name="20% - Accent6 2 3 2 3" xfId="29756"/>
    <cellStyle name="20% - Accent6 2 3 2 3 2" xfId="33327"/>
    <cellStyle name="20% - Accent6 2 3 2 4" xfId="31543"/>
    <cellStyle name="20% - Accent6 2 3 3" xfId="5279"/>
    <cellStyle name="20% - Accent6 2 3 3 2" xfId="29758"/>
    <cellStyle name="20% - Accent6 2 3 3 2 2" xfId="33329"/>
    <cellStyle name="20% - Accent6 2 3 3 3" xfId="31545"/>
    <cellStyle name="20% - Accent6 2 3 4" xfId="29755"/>
    <cellStyle name="20% - Accent6 2 3 4 2" xfId="33326"/>
    <cellStyle name="20% - Accent6 2 3 5" xfId="31542"/>
    <cellStyle name="20% - Accent6 2 4" xfId="5280"/>
    <cellStyle name="20% - Accent6 2 4 2" xfId="5281"/>
    <cellStyle name="20% - Accent6 2 4 2 2" xfId="29760"/>
    <cellStyle name="20% - Accent6 2 4 2 2 2" xfId="33331"/>
    <cellStyle name="20% - Accent6 2 4 2 3" xfId="31547"/>
    <cellStyle name="20% - Accent6 2 4 3" xfId="29759"/>
    <cellStyle name="20% - Accent6 2 4 3 2" xfId="33330"/>
    <cellStyle name="20% - Accent6 2 4 4" xfId="31546"/>
    <cellStyle name="20% - Accent6 2 5" xfId="5282"/>
    <cellStyle name="20% - Accent6 2 5 2" xfId="5283"/>
    <cellStyle name="20% - Accent6 2 5 2 2" xfId="29762"/>
    <cellStyle name="20% - Accent6 2 5 2 2 2" xfId="33333"/>
    <cellStyle name="20% - Accent6 2 5 2 3" xfId="31549"/>
    <cellStyle name="20% - Accent6 2 5 3" xfId="29761"/>
    <cellStyle name="20% - Accent6 2 5 3 2" xfId="33332"/>
    <cellStyle name="20% - Accent6 2 5 4" xfId="31548"/>
    <cellStyle name="20% - Accent6 2 6" xfId="5284"/>
    <cellStyle name="20% - Accent6 2 6 2" xfId="5285"/>
    <cellStyle name="20% - Accent6 2 6 2 2" xfId="29764"/>
    <cellStyle name="20% - Accent6 2 6 2 2 2" xfId="33335"/>
    <cellStyle name="20% - Accent6 2 6 2 3" xfId="31551"/>
    <cellStyle name="20% - Accent6 2 6 3" xfId="29763"/>
    <cellStyle name="20% - Accent6 2 6 3 2" xfId="33334"/>
    <cellStyle name="20% - Accent6 2 6 4" xfId="31550"/>
    <cellStyle name="20% - Accent6 2 7" xfId="5286"/>
    <cellStyle name="20% - Accent6 2 7 2" xfId="5287"/>
    <cellStyle name="20% - Accent6 2 7 2 2" xfId="29766"/>
    <cellStyle name="20% - Accent6 2 7 2 2 2" xfId="33337"/>
    <cellStyle name="20% - Accent6 2 7 2 3" xfId="31553"/>
    <cellStyle name="20% - Accent6 2 7 3" xfId="29765"/>
    <cellStyle name="20% - Accent6 2 7 3 2" xfId="33336"/>
    <cellStyle name="20% - Accent6 2 7 4" xfId="31552"/>
    <cellStyle name="20% - Accent6 2 8" xfId="5288"/>
    <cellStyle name="20% - Accent6 2 8 2" xfId="5289"/>
    <cellStyle name="20% - Accent6 2 8 2 2" xfId="29768"/>
    <cellStyle name="20% - Accent6 2 8 2 2 2" xfId="33339"/>
    <cellStyle name="20% - Accent6 2 8 2 3" xfId="31555"/>
    <cellStyle name="20% - Accent6 2 8 3" xfId="29767"/>
    <cellStyle name="20% - Accent6 2 8 3 2" xfId="33338"/>
    <cellStyle name="20% - Accent6 2 8 4" xfId="31554"/>
    <cellStyle name="20% - Accent6 2 9" xfId="5290"/>
    <cellStyle name="20% - Accent6 2 9 2" xfId="5291"/>
    <cellStyle name="20% - Accent6 2 9 2 2" xfId="29770"/>
    <cellStyle name="20% - Accent6 2 9 2 2 2" xfId="33341"/>
    <cellStyle name="20% - Accent6 2 9 2 3" xfId="31557"/>
    <cellStyle name="20% - Accent6 2 9 3" xfId="29769"/>
    <cellStyle name="20% - Accent6 2 9 3 2" xfId="33340"/>
    <cellStyle name="20% - Accent6 2 9 4" xfId="31556"/>
    <cellStyle name="20% - Accent6 20" xfId="5292"/>
    <cellStyle name="20% - Accent6 20 2" xfId="5293"/>
    <cellStyle name="20% - Accent6 20 2 2" xfId="5294"/>
    <cellStyle name="20% - Accent6 20 2 2 2" xfId="5295"/>
    <cellStyle name="20% - Accent6 20 2 3" xfId="5296"/>
    <cellStyle name="20% - Accent6 20 3" xfId="5297"/>
    <cellStyle name="20% - Accent6 20 3 2" xfId="5298"/>
    <cellStyle name="20% - Accent6 20 3 2 2" xfId="5299"/>
    <cellStyle name="20% - Accent6 20 3 3" xfId="5300"/>
    <cellStyle name="20% - Accent6 20 4" xfId="5301"/>
    <cellStyle name="20% - Accent6 20 4 2" xfId="5302"/>
    <cellStyle name="20% - Accent6 20 5" xfId="5303"/>
    <cellStyle name="20% - Accent6 20 5 2" xfId="5304"/>
    <cellStyle name="20% - Accent6 20 6" xfId="5305"/>
    <cellStyle name="20% - Accent6 21" xfId="5306"/>
    <cellStyle name="20% - Accent6 21 2" xfId="5307"/>
    <cellStyle name="20% - Accent6 21 2 2" xfId="5308"/>
    <cellStyle name="20% - Accent6 21 2 2 2" xfId="5309"/>
    <cellStyle name="20% - Accent6 21 2 3" xfId="5310"/>
    <cellStyle name="20% - Accent6 21 3" xfId="5311"/>
    <cellStyle name="20% - Accent6 21 3 2" xfId="5312"/>
    <cellStyle name="20% - Accent6 21 3 2 2" xfId="5313"/>
    <cellStyle name="20% - Accent6 21 3 3" xfId="5314"/>
    <cellStyle name="20% - Accent6 21 4" xfId="5315"/>
    <cellStyle name="20% - Accent6 21 4 2" xfId="5316"/>
    <cellStyle name="20% - Accent6 21 5" xfId="5317"/>
    <cellStyle name="20% - Accent6 21 5 2" xfId="5318"/>
    <cellStyle name="20% - Accent6 21 6" xfId="5319"/>
    <cellStyle name="20% - Accent6 22" xfId="5320"/>
    <cellStyle name="20% - Accent6 22 2" xfId="5321"/>
    <cellStyle name="20% - Accent6 22 2 2" xfId="5322"/>
    <cellStyle name="20% - Accent6 22 2 2 2" xfId="5323"/>
    <cellStyle name="20% - Accent6 22 2 3" xfId="5324"/>
    <cellStyle name="20% - Accent6 22 3" xfId="5325"/>
    <cellStyle name="20% - Accent6 22 3 2" xfId="5326"/>
    <cellStyle name="20% - Accent6 22 3 2 2" xfId="5327"/>
    <cellStyle name="20% - Accent6 22 3 3" xfId="5328"/>
    <cellStyle name="20% - Accent6 22 4" xfId="5329"/>
    <cellStyle name="20% - Accent6 22 4 2" xfId="5330"/>
    <cellStyle name="20% - Accent6 22 5" xfId="5331"/>
    <cellStyle name="20% - Accent6 22 5 2" xfId="5332"/>
    <cellStyle name="20% - Accent6 22 6" xfId="5333"/>
    <cellStyle name="20% - Accent6 23" xfId="5334"/>
    <cellStyle name="20% - Accent6 23 2" xfId="5335"/>
    <cellStyle name="20% - Accent6 23 2 2" xfId="5336"/>
    <cellStyle name="20% - Accent6 23 2 2 2" xfId="5337"/>
    <cellStyle name="20% - Accent6 23 2 3" xfId="5338"/>
    <cellStyle name="20% - Accent6 23 3" xfId="5339"/>
    <cellStyle name="20% - Accent6 23 3 2" xfId="5340"/>
    <cellStyle name="20% - Accent6 23 3 2 2" xfId="5341"/>
    <cellStyle name="20% - Accent6 23 3 3" xfId="5342"/>
    <cellStyle name="20% - Accent6 23 4" xfId="5343"/>
    <cellStyle name="20% - Accent6 23 4 2" xfId="5344"/>
    <cellStyle name="20% - Accent6 23 5" xfId="5345"/>
    <cellStyle name="20% - Accent6 23 5 2" xfId="5346"/>
    <cellStyle name="20% - Accent6 23 6" xfId="5347"/>
    <cellStyle name="20% - Accent6 24" xfId="5348"/>
    <cellStyle name="20% - Accent6 24 2" xfId="5349"/>
    <cellStyle name="20% - Accent6 24 2 2" xfId="5350"/>
    <cellStyle name="20% - Accent6 24 2 2 2" xfId="5351"/>
    <cellStyle name="20% - Accent6 24 2 3" xfId="5352"/>
    <cellStyle name="20% - Accent6 24 3" xfId="5353"/>
    <cellStyle name="20% - Accent6 24 3 2" xfId="5354"/>
    <cellStyle name="20% - Accent6 24 3 2 2" xfId="5355"/>
    <cellStyle name="20% - Accent6 24 3 3" xfId="5356"/>
    <cellStyle name="20% - Accent6 24 4" xfId="5357"/>
    <cellStyle name="20% - Accent6 24 4 2" xfId="5358"/>
    <cellStyle name="20% - Accent6 24 5" xfId="5359"/>
    <cellStyle name="20% - Accent6 24 5 2" xfId="5360"/>
    <cellStyle name="20% - Accent6 24 6" xfId="5361"/>
    <cellStyle name="20% - Accent6 25" xfId="5362"/>
    <cellStyle name="20% - Accent6 25 2" xfId="5363"/>
    <cellStyle name="20% - Accent6 25 2 2" xfId="5364"/>
    <cellStyle name="20% - Accent6 25 2 2 2" xfId="5365"/>
    <cellStyle name="20% - Accent6 25 2 3" xfId="5366"/>
    <cellStyle name="20% - Accent6 25 3" xfId="5367"/>
    <cellStyle name="20% - Accent6 25 3 2" xfId="5368"/>
    <cellStyle name="20% - Accent6 25 3 2 2" xfId="5369"/>
    <cellStyle name="20% - Accent6 25 3 3" xfId="5370"/>
    <cellStyle name="20% - Accent6 25 4" xfId="5371"/>
    <cellStyle name="20% - Accent6 25 4 2" xfId="5372"/>
    <cellStyle name="20% - Accent6 25 5" xfId="5373"/>
    <cellStyle name="20% - Accent6 25 5 2" xfId="5374"/>
    <cellStyle name="20% - Accent6 25 6" xfId="5375"/>
    <cellStyle name="20% - Accent6 26" xfId="5376"/>
    <cellStyle name="20% - Accent6 26 2" xfId="5377"/>
    <cellStyle name="20% - Accent6 26 2 2" xfId="5378"/>
    <cellStyle name="20% - Accent6 26 2 2 2" xfId="5379"/>
    <cellStyle name="20% - Accent6 26 2 3" xfId="5380"/>
    <cellStyle name="20% - Accent6 26 3" xfId="5381"/>
    <cellStyle name="20% - Accent6 26 3 2" xfId="5382"/>
    <cellStyle name="20% - Accent6 26 3 2 2" xfId="5383"/>
    <cellStyle name="20% - Accent6 26 3 3" xfId="5384"/>
    <cellStyle name="20% - Accent6 26 4" xfId="5385"/>
    <cellStyle name="20% - Accent6 26 4 2" xfId="5386"/>
    <cellStyle name="20% - Accent6 26 5" xfId="5387"/>
    <cellStyle name="20% - Accent6 26 5 2" xfId="5388"/>
    <cellStyle name="20% - Accent6 26 6" xfId="5389"/>
    <cellStyle name="20% - Accent6 27" xfId="5390"/>
    <cellStyle name="20% - Accent6 27 2" xfId="5391"/>
    <cellStyle name="20% - Accent6 27 2 2" xfId="5392"/>
    <cellStyle name="20% - Accent6 27 2 2 2" xfId="5393"/>
    <cellStyle name="20% - Accent6 27 2 3" xfId="5394"/>
    <cellStyle name="20% - Accent6 27 3" xfId="5395"/>
    <cellStyle name="20% - Accent6 27 3 2" xfId="5396"/>
    <cellStyle name="20% - Accent6 27 3 2 2" xfId="5397"/>
    <cellStyle name="20% - Accent6 27 3 3" xfId="5398"/>
    <cellStyle name="20% - Accent6 27 4" xfId="5399"/>
    <cellStyle name="20% - Accent6 27 4 2" xfId="5400"/>
    <cellStyle name="20% - Accent6 27 5" xfId="5401"/>
    <cellStyle name="20% - Accent6 27 5 2" xfId="5402"/>
    <cellStyle name="20% - Accent6 27 6" xfId="5403"/>
    <cellStyle name="20% - Accent6 28" xfId="5404"/>
    <cellStyle name="20% - Accent6 28 2" xfId="5405"/>
    <cellStyle name="20% - Accent6 28 2 2" xfId="5406"/>
    <cellStyle name="20% - Accent6 28 2 2 2" xfId="5407"/>
    <cellStyle name="20% - Accent6 28 2 3" xfId="5408"/>
    <cellStyle name="20% - Accent6 28 3" xfId="5409"/>
    <cellStyle name="20% - Accent6 28 3 2" xfId="5410"/>
    <cellStyle name="20% - Accent6 28 3 2 2" xfId="5411"/>
    <cellStyle name="20% - Accent6 28 3 3" xfId="5412"/>
    <cellStyle name="20% - Accent6 28 4" xfId="5413"/>
    <cellStyle name="20% - Accent6 28 4 2" xfId="5414"/>
    <cellStyle name="20% - Accent6 28 5" xfId="5415"/>
    <cellStyle name="20% - Accent6 28 5 2" xfId="5416"/>
    <cellStyle name="20% - Accent6 28 6" xfId="5417"/>
    <cellStyle name="20% - Accent6 29" xfId="5418"/>
    <cellStyle name="20% - Accent6 29 2" xfId="5419"/>
    <cellStyle name="20% - Accent6 29 2 2" xfId="5420"/>
    <cellStyle name="20% - Accent6 29 2 2 2" xfId="5421"/>
    <cellStyle name="20% - Accent6 29 2 3" xfId="5422"/>
    <cellStyle name="20% - Accent6 29 3" xfId="5423"/>
    <cellStyle name="20% - Accent6 29 3 2" xfId="5424"/>
    <cellStyle name="20% - Accent6 29 3 2 2" xfId="5425"/>
    <cellStyle name="20% - Accent6 29 3 3" xfId="5426"/>
    <cellStyle name="20% - Accent6 29 4" xfId="5427"/>
    <cellStyle name="20% - Accent6 29 4 2" xfId="5428"/>
    <cellStyle name="20% - Accent6 29 5" xfId="5429"/>
    <cellStyle name="20% - Accent6 29 5 2" xfId="5430"/>
    <cellStyle name="20% - Accent6 29 6" xfId="5431"/>
    <cellStyle name="20% - Accent6 3" xfId="5432"/>
    <cellStyle name="20% - Accent6 3 2" xfId="5433"/>
    <cellStyle name="20% - Accent6 3 2 2" xfId="5434"/>
    <cellStyle name="20% - Accent6 3 2 2 2" xfId="29773"/>
    <cellStyle name="20% - Accent6 3 2 2 2 2" xfId="33344"/>
    <cellStyle name="20% - Accent6 3 2 2 3" xfId="31560"/>
    <cellStyle name="20% - Accent6 3 2 3" xfId="29772"/>
    <cellStyle name="20% - Accent6 3 2 3 2" xfId="33343"/>
    <cellStyle name="20% - Accent6 3 2 4" xfId="31559"/>
    <cellStyle name="20% - Accent6 3 3" xfId="5435"/>
    <cellStyle name="20% - Accent6 3 3 2" xfId="29774"/>
    <cellStyle name="20% - Accent6 3 3 2 2" xfId="33345"/>
    <cellStyle name="20% - Accent6 3 3 3" xfId="31561"/>
    <cellStyle name="20% - Accent6 3 4" xfId="29771"/>
    <cellStyle name="20% - Accent6 3 4 2" xfId="33342"/>
    <cellStyle name="20% - Accent6 3 5" xfId="31558"/>
    <cellStyle name="20% - Accent6 30" xfId="5436"/>
    <cellStyle name="20% - Accent6 30 2" xfId="5437"/>
    <cellStyle name="20% - Accent6 30 2 2" xfId="5438"/>
    <cellStyle name="20% - Accent6 30 2 2 2" xfId="5439"/>
    <cellStyle name="20% - Accent6 30 2 3" xfId="5440"/>
    <cellStyle name="20% - Accent6 30 3" xfId="5441"/>
    <cellStyle name="20% - Accent6 30 3 2" xfId="5442"/>
    <cellStyle name="20% - Accent6 30 3 2 2" xfId="5443"/>
    <cellStyle name="20% - Accent6 30 3 3" xfId="5444"/>
    <cellStyle name="20% - Accent6 30 4" xfId="5445"/>
    <cellStyle name="20% - Accent6 30 4 2" xfId="5446"/>
    <cellStyle name="20% - Accent6 30 5" xfId="5447"/>
    <cellStyle name="20% - Accent6 30 5 2" xfId="5448"/>
    <cellStyle name="20% - Accent6 30 6" xfId="5449"/>
    <cellStyle name="20% - Accent6 31" xfId="5450"/>
    <cellStyle name="20% - Accent6 31 2" xfId="5451"/>
    <cellStyle name="20% - Accent6 31 2 2" xfId="5452"/>
    <cellStyle name="20% - Accent6 31 2 2 2" xfId="5453"/>
    <cellStyle name="20% - Accent6 31 2 3" xfId="5454"/>
    <cellStyle name="20% - Accent6 31 3" xfId="5455"/>
    <cellStyle name="20% - Accent6 31 3 2" xfId="5456"/>
    <cellStyle name="20% - Accent6 31 3 2 2" xfId="5457"/>
    <cellStyle name="20% - Accent6 31 3 3" xfId="5458"/>
    <cellStyle name="20% - Accent6 31 4" xfId="5459"/>
    <cellStyle name="20% - Accent6 31 4 2" xfId="5460"/>
    <cellStyle name="20% - Accent6 31 5" xfId="5461"/>
    <cellStyle name="20% - Accent6 31 5 2" xfId="5462"/>
    <cellStyle name="20% - Accent6 31 6" xfId="5463"/>
    <cellStyle name="20% - Accent6 32" xfId="5464"/>
    <cellStyle name="20% - Accent6 32 2" xfId="5465"/>
    <cellStyle name="20% - Accent6 32 2 2" xfId="5466"/>
    <cellStyle name="20% - Accent6 32 2 2 2" xfId="5467"/>
    <cellStyle name="20% - Accent6 32 2 3" xfId="5468"/>
    <cellStyle name="20% - Accent6 32 3" xfId="5469"/>
    <cellStyle name="20% - Accent6 32 3 2" xfId="5470"/>
    <cellStyle name="20% - Accent6 32 3 2 2" xfId="5471"/>
    <cellStyle name="20% - Accent6 32 3 3" xfId="5472"/>
    <cellStyle name="20% - Accent6 32 4" xfId="5473"/>
    <cellStyle name="20% - Accent6 32 4 2" xfId="5474"/>
    <cellStyle name="20% - Accent6 32 5" xfId="5475"/>
    <cellStyle name="20% - Accent6 32 5 2" xfId="5476"/>
    <cellStyle name="20% - Accent6 32 6" xfId="5477"/>
    <cellStyle name="20% - Accent6 33" xfId="5478"/>
    <cellStyle name="20% - Accent6 33 2" xfId="5479"/>
    <cellStyle name="20% - Accent6 33 2 2" xfId="5480"/>
    <cellStyle name="20% - Accent6 33 2 2 2" xfId="5481"/>
    <cellStyle name="20% - Accent6 33 2 3" xfId="5482"/>
    <cellStyle name="20% - Accent6 33 3" xfId="5483"/>
    <cellStyle name="20% - Accent6 33 3 2" xfId="5484"/>
    <cellStyle name="20% - Accent6 33 3 2 2" xfId="5485"/>
    <cellStyle name="20% - Accent6 33 3 3" xfId="5486"/>
    <cellStyle name="20% - Accent6 33 4" xfId="5487"/>
    <cellStyle name="20% - Accent6 33 4 2" xfId="5488"/>
    <cellStyle name="20% - Accent6 33 5" xfId="5489"/>
    <cellStyle name="20% - Accent6 33 5 2" xfId="5490"/>
    <cellStyle name="20% - Accent6 33 6" xfId="5491"/>
    <cellStyle name="20% - Accent6 34" xfId="5492"/>
    <cellStyle name="20% - Accent6 34 2" xfId="5493"/>
    <cellStyle name="20% - Accent6 34 2 2" xfId="5494"/>
    <cellStyle name="20% - Accent6 34 2 2 2" xfId="5495"/>
    <cellStyle name="20% - Accent6 34 2 3" xfId="5496"/>
    <cellStyle name="20% - Accent6 34 3" xfId="5497"/>
    <cellStyle name="20% - Accent6 34 3 2" xfId="5498"/>
    <cellStyle name="20% - Accent6 34 3 2 2" xfId="5499"/>
    <cellStyle name="20% - Accent6 34 3 3" xfId="5500"/>
    <cellStyle name="20% - Accent6 34 4" xfId="5501"/>
    <cellStyle name="20% - Accent6 34 4 2" xfId="5502"/>
    <cellStyle name="20% - Accent6 34 5" xfId="5503"/>
    <cellStyle name="20% - Accent6 34 5 2" xfId="5504"/>
    <cellStyle name="20% - Accent6 34 6" xfId="5505"/>
    <cellStyle name="20% - Accent6 35" xfId="5506"/>
    <cellStyle name="20% - Accent6 35 2" xfId="5507"/>
    <cellStyle name="20% - Accent6 35 2 2" xfId="5508"/>
    <cellStyle name="20% - Accent6 35 2 2 2" xfId="5509"/>
    <cellStyle name="20% - Accent6 35 2 3" xfId="5510"/>
    <cellStyle name="20% - Accent6 35 3" xfId="5511"/>
    <cellStyle name="20% - Accent6 35 3 2" xfId="5512"/>
    <cellStyle name="20% - Accent6 35 3 2 2" xfId="5513"/>
    <cellStyle name="20% - Accent6 35 3 3" xfId="5514"/>
    <cellStyle name="20% - Accent6 35 4" xfId="5515"/>
    <cellStyle name="20% - Accent6 35 4 2" xfId="5516"/>
    <cellStyle name="20% - Accent6 35 5" xfId="5517"/>
    <cellStyle name="20% - Accent6 35 5 2" xfId="5518"/>
    <cellStyle name="20% - Accent6 35 6" xfId="5519"/>
    <cellStyle name="20% - Accent6 36" xfId="5520"/>
    <cellStyle name="20% - Accent6 36 2" xfId="5521"/>
    <cellStyle name="20% - Accent6 36 2 2" xfId="5522"/>
    <cellStyle name="20% - Accent6 36 2 2 2" xfId="5523"/>
    <cellStyle name="20% - Accent6 36 2 3" xfId="5524"/>
    <cellStyle name="20% - Accent6 36 3" xfId="5525"/>
    <cellStyle name="20% - Accent6 36 3 2" xfId="5526"/>
    <cellStyle name="20% - Accent6 36 3 2 2" xfId="5527"/>
    <cellStyle name="20% - Accent6 36 3 3" xfId="5528"/>
    <cellStyle name="20% - Accent6 36 4" xfId="5529"/>
    <cellStyle name="20% - Accent6 36 4 2" xfId="5530"/>
    <cellStyle name="20% - Accent6 36 5" xfId="5531"/>
    <cellStyle name="20% - Accent6 36 5 2" xfId="5532"/>
    <cellStyle name="20% - Accent6 36 6" xfId="5533"/>
    <cellStyle name="20% - Accent6 37" xfId="5534"/>
    <cellStyle name="20% - Accent6 37 2" xfId="5535"/>
    <cellStyle name="20% - Accent6 37 2 2" xfId="5536"/>
    <cellStyle name="20% - Accent6 37 2 2 2" xfId="5537"/>
    <cellStyle name="20% - Accent6 37 2 3" xfId="5538"/>
    <cellStyle name="20% - Accent6 37 3" xfId="5539"/>
    <cellStyle name="20% - Accent6 37 3 2" xfId="5540"/>
    <cellStyle name="20% - Accent6 37 3 2 2" xfId="5541"/>
    <cellStyle name="20% - Accent6 37 3 3" xfId="5542"/>
    <cellStyle name="20% - Accent6 37 4" xfId="5543"/>
    <cellStyle name="20% - Accent6 37 4 2" xfId="5544"/>
    <cellStyle name="20% - Accent6 37 5" xfId="5545"/>
    <cellStyle name="20% - Accent6 37 5 2" xfId="5546"/>
    <cellStyle name="20% - Accent6 37 6" xfId="5547"/>
    <cellStyle name="20% - Accent6 38" xfId="5548"/>
    <cellStyle name="20% - Accent6 38 2" xfId="5549"/>
    <cellStyle name="20% - Accent6 38 2 2" xfId="5550"/>
    <cellStyle name="20% - Accent6 38 2 2 2" xfId="5551"/>
    <cellStyle name="20% - Accent6 38 2 3" xfId="5552"/>
    <cellStyle name="20% - Accent6 38 3" xfId="5553"/>
    <cellStyle name="20% - Accent6 38 3 2" xfId="5554"/>
    <cellStyle name="20% - Accent6 38 3 2 2" xfId="5555"/>
    <cellStyle name="20% - Accent6 38 3 3" xfId="5556"/>
    <cellStyle name="20% - Accent6 38 4" xfId="5557"/>
    <cellStyle name="20% - Accent6 38 4 2" xfId="5558"/>
    <cellStyle name="20% - Accent6 38 5" xfId="5559"/>
    <cellStyle name="20% - Accent6 38 5 2" xfId="5560"/>
    <cellStyle name="20% - Accent6 38 6" xfId="5561"/>
    <cellStyle name="20% - Accent6 39" xfId="5562"/>
    <cellStyle name="20% - Accent6 39 2" xfId="5563"/>
    <cellStyle name="20% - Accent6 39 2 2" xfId="5564"/>
    <cellStyle name="20% - Accent6 39 2 2 2" xfId="5565"/>
    <cellStyle name="20% - Accent6 39 2 3" xfId="5566"/>
    <cellStyle name="20% - Accent6 39 3" xfId="5567"/>
    <cellStyle name="20% - Accent6 39 3 2" xfId="5568"/>
    <cellStyle name="20% - Accent6 39 3 2 2" xfId="5569"/>
    <cellStyle name="20% - Accent6 39 3 3" xfId="5570"/>
    <cellStyle name="20% - Accent6 39 4" xfId="5571"/>
    <cellStyle name="20% - Accent6 39 4 2" xfId="5572"/>
    <cellStyle name="20% - Accent6 39 5" xfId="5573"/>
    <cellStyle name="20% - Accent6 39 5 2" xfId="5574"/>
    <cellStyle name="20% - Accent6 39 6" xfId="5575"/>
    <cellStyle name="20% - Accent6 4" xfId="5576"/>
    <cellStyle name="20% - Accent6 4 2" xfId="5577"/>
    <cellStyle name="20% - Accent6 4 2 2" xfId="5578"/>
    <cellStyle name="20% - Accent6 4 2 2 2" xfId="29777"/>
    <cellStyle name="20% - Accent6 4 2 2 2 2" xfId="33348"/>
    <cellStyle name="20% - Accent6 4 2 2 3" xfId="31564"/>
    <cellStyle name="20% - Accent6 4 2 3" xfId="29776"/>
    <cellStyle name="20% - Accent6 4 2 3 2" xfId="33347"/>
    <cellStyle name="20% - Accent6 4 2 4" xfId="31563"/>
    <cellStyle name="20% - Accent6 4 3" xfId="5579"/>
    <cellStyle name="20% - Accent6 4 3 2" xfId="29778"/>
    <cellStyle name="20% - Accent6 4 3 2 2" xfId="33349"/>
    <cellStyle name="20% - Accent6 4 3 3" xfId="31565"/>
    <cellStyle name="20% - Accent6 4 4" xfId="29775"/>
    <cellStyle name="20% - Accent6 4 4 2" xfId="33346"/>
    <cellStyle name="20% - Accent6 4 5" xfId="31562"/>
    <cellStyle name="20% - Accent6 40" xfId="5580"/>
    <cellStyle name="20% - Accent6 40 2" xfId="5581"/>
    <cellStyle name="20% - Accent6 40 2 2" xfId="5582"/>
    <cellStyle name="20% - Accent6 40 2 2 2" xfId="5583"/>
    <cellStyle name="20% - Accent6 40 2 3" xfId="5584"/>
    <cellStyle name="20% - Accent6 40 3" xfId="5585"/>
    <cellStyle name="20% - Accent6 40 3 2" xfId="5586"/>
    <cellStyle name="20% - Accent6 40 3 2 2" xfId="5587"/>
    <cellStyle name="20% - Accent6 40 3 3" xfId="5588"/>
    <cellStyle name="20% - Accent6 40 4" xfId="5589"/>
    <cellStyle name="20% - Accent6 40 4 2" xfId="5590"/>
    <cellStyle name="20% - Accent6 40 5" xfId="5591"/>
    <cellStyle name="20% - Accent6 40 5 2" xfId="5592"/>
    <cellStyle name="20% - Accent6 40 6" xfId="5593"/>
    <cellStyle name="20% - Accent6 41" xfId="5594"/>
    <cellStyle name="20% - Accent6 41 2" xfId="5595"/>
    <cellStyle name="20% - Accent6 41 2 2" xfId="5596"/>
    <cellStyle name="20% - Accent6 41 2 2 2" xfId="5597"/>
    <cellStyle name="20% - Accent6 41 2 3" xfId="5598"/>
    <cellStyle name="20% - Accent6 41 3" xfId="5599"/>
    <cellStyle name="20% - Accent6 41 3 2" xfId="5600"/>
    <cellStyle name="20% - Accent6 41 3 2 2" xfId="5601"/>
    <cellStyle name="20% - Accent6 41 3 3" xfId="5602"/>
    <cellStyle name="20% - Accent6 41 4" xfId="5603"/>
    <cellStyle name="20% - Accent6 41 4 2" xfId="5604"/>
    <cellStyle name="20% - Accent6 41 5" xfId="5605"/>
    <cellStyle name="20% - Accent6 41 5 2" xfId="5606"/>
    <cellStyle name="20% - Accent6 41 6" xfId="5607"/>
    <cellStyle name="20% - Accent6 42" xfId="5608"/>
    <cellStyle name="20% - Accent6 42 2" xfId="5609"/>
    <cellStyle name="20% - Accent6 42 2 2" xfId="5610"/>
    <cellStyle name="20% - Accent6 42 2 2 2" xfId="5611"/>
    <cellStyle name="20% - Accent6 42 2 3" xfId="5612"/>
    <cellStyle name="20% - Accent6 42 3" xfId="5613"/>
    <cellStyle name="20% - Accent6 42 3 2" xfId="5614"/>
    <cellStyle name="20% - Accent6 42 3 2 2" xfId="5615"/>
    <cellStyle name="20% - Accent6 42 3 3" xfId="5616"/>
    <cellStyle name="20% - Accent6 42 4" xfId="5617"/>
    <cellStyle name="20% - Accent6 42 4 2" xfId="5618"/>
    <cellStyle name="20% - Accent6 42 5" xfId="5619"/>
    <cellStyle name="20% - Accent6 42 5 2" xfId="5620"/>
    <cellStyle name="20% - Accent6 42 6" xfId="5621"/>
    <cellStyle name="20% - Accent6 43" xfId="5622"/>
    <cellStyle name="20% - Accent6 43 2" xfId="5623"/>
    <cellStyle name="20% - Accent6 43 2 2" xfId="5624"/>
    <cellStyle name="20% - Accent6 43 2 2 2" xfId="5625"/>
    <cellStyle name="20% - Accent6 43 2 3" xfId="5626"/>
    <cellStyle name="20% - Accent6 43 3" xfId="5627"/>
    <cellStyle name="20% - Accent6 43 3 2" xfId="5628"/>
    <cellStyle name="20% - Accent6 43 3 2 2" xfId="5629"/>
    <cellStyle name="20% - Accent6 43 3 3" xfId="5630"/>
    <cellStyle name="20% - Accent6 43 4" xfId="5631"/>
    <cellStyle name="20% - Accent6 43 4 2" xfId="5632"/>
    <cellStyle name="20% - Accent6 43 5" xfId="5633"/>
    <cellStyle name="20% - Accent6 43 5 2" xfId="5634"/>
    <cellStyle name="20% - Accent6 43 6" xfId="5635"/>
    <cellStyle name="20% - Accent6 44" xfId="5636"/>
    <cellStyle name="20% - Accent6 44 2" xfId="5637"/>
    <cellStyle name="20% - Accent6 44 2 2" xfId="5638"/>
    <cellStyle name="20% - Accent6 44 2 2 2" xfId="5639"/>
    <cellStyle name="20% - Accent6 44 2 3" xfId="5640"/>
    <cellStyle name="20% - Accent6 44 3" xfId="5641"/>
    <cellStyle name="20% - Accent6 44 3 2" xfId="5642"/>
    <cellStyle name="20% - Accent6 44 3 2 2" xfId="5643"/>
    <cellStyle name="20% - Accent6 44 3 3" xfId="5644"/>
    <cellStyle name="20% - Accent6 44 4" xfId="5645"/>
    <cellStyle name="20% - Accent6 44 4 2" xfId="5646"/>
    <cellStyle name="20% - Accent6 44 5" xfId="5647"/>
    <cellStyle name="20% - Accent6 44 5 2" xfId="5648"/>
    <cellStyle name="20% - Accent6 44 6" xfId="5649"/>
    <cellStyle name="20% - Accent6 45" xfId="5650"/>
    <cellStyle name="20% - Accent6 45 2" xfId="5651"/>
    <cellStyle name="20% - Accent6 45 2 2" xfId="5652"/>
    <cellStyle name="20% - Accent6 45 2 2 2" xfId="5653"/>
    <cellStyle name="20% - Accent6 45 2 3" xfId="5654"/>
    <cellStyle name="20% - Accent6 45 3" xfId="5655"/>
    <cellStyle name="20% - Accent6 45 3 2" xfId="5656"/>
    <cellStyle name="20% - Accent6 45 3 2 2" xfId="5657"/>
    <cellStyle name="20% - Accent6 45 3 3" xfId="5658"/>
    <cellStyle name="20% - Accent6 45 4" xfId="5659"/>
    <cellStyle name="20% - Accent6 45 4 2" xfId="5660"/>
    <cellStyle name="20% - Accent6 45 5" xfId="5661"/>
    <cellStyle name="20% - Accent6 45 5 2" xfId="5662"/>
    <cellStyle name="20% - Accent6 45 6" xfId="5663"/>
    <cellStyle name="20% - Accent6 46" xfId="5664"/>
    <cellStyle name="20% - Accent6 46 2" xfId="5665"/>
    <cellStyle name="20% - Accent6 46 2 2" xfId="5666"/>
    <cellStyle name="20% - Accent6 46 2 2 2" xfId="5667"/>
    <cellStyle name="20% - Accent6 46 2 3" xfId="5668"/>
    <cellStyle name="20% - Accent6 46 3" xfId="5669"/>
    <cellStyle name="20% - Accent6 46 3 2" xfId="5670"/>
    <cellStyle name="20% - Accent6 46 3 2 2" xfId="5671"/>
    <cellStyle name="20% - Accent6 46 3 3" xfId="5672"/>
    <cellStyle name="20% - Accent6 46 4" xfId="5673"/>
    <cellStyle name="20% - Accent6 46 4 2" xfId="5674"/>
    <cellStyle name="20% - Accent6 46 5" xfId="5675"/>
    <cellStyle name="20% - Accent6 46 5 2" xfId="5676"/>
    <cellStyle name="20% - Accent6 46 6" xfId="5677"/>
    <cellStyle name="20% - Accent6 47" xfId="5678"/>
    <cellStyle name="20% - Accent6 47 2" xfId="5679"/>
    <cellStyle name="20% - Accent6 47 2 2" xfId="5680"/>
    <cellStyle name="20% - Accent6 47 2 2 2" xfId="5681"/>
    <cellStyle name="20% - Accent6 47 2 3" xfId="5682"/>
    <cellStyle name="20% - Accent6 47 3" xfId="5683"/>
    <cellStyle name="20% - Accent6 47 3 2" xfId="5684"/>
    <cellStyle name="20% - Accent6 47 3 2 2" xfId="5685"/>
    <cellStyle name="20% - Accent6 47 3 3" xfId="5686"/>
    <cellStyle name="20% - Accent6 47 4" xfId="5687"/>
    <cellStyle name="20% - Accent6 47 4 2" xfId="5688"/>
    <cellStyle name="20% - Accent6 47 5" xfId="5689"/>
    <cellStyle name="20% - Accent6 47 5 2" xfId="5690"/>
    <cellStyle name="20% - Accent6 47 6" xfId="5691"/>
    <cellStyle name="20% - Accent6 48" xfId="5692"/>
    <cellStyle name="20% - Accent6 48 2" xfId="5693"/>
    <cellStyle name="20% - Accent6 48 2 2" xfId="5694"/>
    <cellStyle name="20% - Accent6 48 2 2 2" xfId="5695"/>
    <cellStyle name="20% - Accent6 48 2 3" xfId="5696"/>
    <cellStyle name="20% - Accent6 48 3" xfId="5697"/>
    <cellStyle name="20% - Accent6 48 3 2" xfId="5698"/>
    <cellStyle name="20% - Accent6 48 3 2 2" xfId="5699"/>
    <cellStyle name="20% - Accent6 48 3 3" xfId="5700"/>
    <cellStyle name="20% - Accent6 48 4" xfId="5701"/>
    <cellStyle name="20% - Accent6 48 4 2" xfId="5702"/>
    <cellStyle name="20% - Accent6 48 5" xfId="5703"/>
    <cellStyle name="20% - Accent6 48 5 2" xfId="5704"/>
    <cellStyle name="20% - Accent6 48 6" xfId="5705"/>
    <cellStyle name="20% - Accent6 49" xfId="5706"/>
    <cellStyle name="20% - Accent6 49 2" xfId="5707"/>
    <cellStyle name="20% - Accent6 49 2 2" xfId="5708"/>
    <cellStyle name="20% - Accent6 49 2 2 2" xfId="5709"/>
    <cellStyle name="20% - Accent6 49 2 3" xfId="5710"/>
    <cellStyle name="20% - Accent6 49 3" xfId="5711"/>
    <cellStyle name="20% - Accent6 49 3 2" xfId="5712"/>
    <cellStyle name="20% - Accent6 49 3 2 2" xfId="5713"/>
    <cellStyle name="20% - Accent6 49 3 3" xfId="5714"/>
    <cellStyle name="20% - Accent6 49 4" xfId="5715"/>
    <cellStyle name="20% - Accent6 49 4 2" xfId="5716"/>
    <cellStyle name="20% - Accent6 49 5" xfId="5717"/>
    <cellStyle name="20% - Accent6 49 5 2" xfId="5718"/>
    <cellStyle name="20% - Accent6 49 6" xfId="5719"/>
    <cellStyle name="20% - Accent6 5" xfId="5720"/>
    <cellStyle name="20% - Accent6 5 2" xfId="5721"/>
    <cellStyle name="20% - Accent6 5 2 2" xfId="5722"/>
    <cellStyle name="20% - Accent6 5 2 2 2" xfId="29781"/>
    <cellStyle name="20% - Accent6 5 2 2 2 2" xfId="33352"/>
    <cellStyle name="20% - Accent6 5 2 2 3" xfId="31568"/>
    <cellStyle name="20% - Accent6 5 2 3" xfId="29780"/>
    <cellStyle name="20% - Accent6 5 2 3 2" xfId="33351"/>
    <cellStyle name="20% - Accent6 5 2 4" xfId="31567"/>
    <cellStyle name="20% - Accent6 5 3" xfId="5723"/>
    <cellStyle name="20% - Accent6 5 3 2" xfId="29782"/>
    <cellStyle name="20% - Accent6 5 3 2 2" xfId="33353"/>
    <cellStyle name="20% - Accent6 5 3 3" xfId="31569"/>
    <cellStyle name="20% - Accent6 5 4" xfId="29779"/>
    <cellStyle name="20% - Accent6 5 4 2" xfId="33350"/>
    <cellStyle name="20% - Accent6 5 5" xfId="31566"/>
    <cellStyle name="20% - Accent6 50" xfId="5724"/>
    <cellStyle name="20% - Accent6 50 2" xfId="5725"/>
    <cellStyle name="20% - Accent6 50 2 2" xfId="5726"/>
    <cellStyle name="20% - Accent6 50 2 2 2" xfId="5727"/>
    <cellStyle name="20% - Accent6 50 2 3" xfId="5728"/>
    <cellStyle name="20% - Accent6 50 3" xfId="5729"/>
    <cellStyle name="20% - Accent6 50 3 2" xfId="5730"/>
    <cellStyle name="20% - Accent6 50 3 2 2" xfId="5731"/>
    <cellStyle name="20% - Accent6 50 3 3" xfId="5732"/>
    <cellStyle name="20% - Accent6 50 4" xfId="5733"/>
    <cellStyle name="20% - Accent6 50 4 2" xfId="5734"/>
    <cellStyle name="20% - Accent6 50 5" xfId="5735"/>
    <cellStyle name="20% - Accent6 50 5 2" xfId="5736"/>
    <cellStyle name="20% - Accent6 50 6" xfId="5737"/>
    <cellStyle name="20% - Accent6 51" xfId="5738"/>
    <cellStyle name="20% - Accent6 51 2" xfId="5739"/>
    <cellStyle name="20% - Accent6 51 2 2" xfId="5740"/>
    <cellStyle name="20% - Accent6 51 2 2 2" xfId="5741"/>
    <cellStyle name="20% - Accent6 51 2 3" xfId="5742"/>
    <cellStyle name="20% - Accent6 51 3" xfId="5743"/>
    <cellStyle name="20% - Accent6 51 3 2" xfId="5744"/>
    <cellStyle name="20% - Accent6 51 3 2 2" xfId="5745"/>
    <cellStyle name="20% - Accent6 51 3 3" xfId="5746"/>
    <cellStyle name="20% - Accent6 51 4" xfId="5747"/>
    <cellStyle name="20% - Accent6 51 4 2" xfId="5748"/>
    <cellStyle name="20% - Accent6 51 5" xfId="5749"/>
    <cellStyle name="20% - Accent6 51 5 2" xfId="5750"/>
    <cellStyle name="20% - Accent6 51 6" xfId="5751"/>
    <cellStyle name="20% - Accent6 52" xfId="5752"/>
    <cellStyle name="20% - Accent6 52 2" xfId="5753"/>
    <cellStyle name="20% - Accent6 52 2 2" xfId="5754"/>
    <cellStyle name="20% - Accent6 52 2 2 2" xfId="5755"/>
    <cellStyle name="20% - Accent6 52 2 3" xfId="5756"/>
    <cellStyle name="20% - Accent6 52 3" xfId="5757"/>
    <cellStyle name="20% - Accent6 52 3 2" xfId="5758"/>
    <cellStyle name="20% - Accent6 52 3 2 2" xfId="5759"/>
    <cellStyle name="20% - Accent6 52 3 3" xfId="5760"/>
    <cellStyle name="20% - Accent6 52 4" xfId="5761"/>
    <cellStyle name="20% - Accent6 52 4 2" xfId="5762"/>
    <cellStyle name="20% - Accent6 52 5" xfId="5763"/>
    <cellStyle name="20% - Accent6 52 5 2" xfId="5764"/>
    <cellStyle name="20% - Accent6 52 6" xfId="5765"/>
    <cellStyle name="20% - Accent6 53" xfId="5766"/>
    <cellStyle name="20% - Accent6 53 2" xfId="5767"/>
    <cellStyle name="20% - Accent6 53 2 2" xfId="5768"/>
    <cellStyle name="20% - Accent6 53 2 2 2" xfId="5769"/>
    <cellStyle name="20% - Accent6 53 2 3" xfId="5770"/>
    <cellStyle name="20% - Accent6 53 3" xfId="5771"/>
    <cellStyle name="20% - Accent6 53 3 2" xfId="5772"/>
    <cellStyle name="20% - Accent6 53 3 2 2" xfId="5773"/>
    <cellStyle name="20% - Accent6 53 3 3" xfId="5774"/>
    <cellStyle name="20% - Accent6 53 4" xfId="5775"/>
    <cellStyle name="20% - Accent6 53 4 2" xfId="5776"/>
    <cellStyle name="20% - Accent6 53 5" xfId="5777"/>
    <cellStyle name="20% - Accent6 53 5 2" xfId="5778"/>
    <cellStyle name="20% - Accent6 53 6" xfId="5779"/>
    <cellStyle name="20% - Accent6 54" xfId="5780"/>
    <cellStyle name="20% - Accent6 54 2" xfId="5781"/>
    <cellStyle name="20% - Accent6 54 2 2" xfId="5782"/>
    <cellStyle name="20% - Accent6 54 2 2 2" xfId="5783"/>
    <cellStyle name="20% - Accent6 54 2 3" xfId="5784"/>
    <cellStyle name="20% - Accent6 54 3" xfId="5785"/>
    <cellStyle name="20% - Accent6 54 3 2" xfId="5786"/>
    <cellStyle name="20% - Accent6 54 3 2 2" xfId="5787"/>
    <cellStyle name="20% - Accent6 54 3 3" xfId="5788"/>
    <cellStyle name="20% - Accent6 54 4" xfId="5789"/>
    <cellStyle name="20% - Accent6 54 4 2" xfId="5790"/>
    <cellStyle name="20% - Accent6 54 5" xfId="5791"/>
    <cellStyle name="20% - Accent6 54 5 2" xfId="5792"/>
    <cellStyle name="20% - Accent6 54 6" xfId="5793"/>
    <cellStyle name="20% - Accent6 55" xfId="5794"/>
    <cellStyle name="20% - Accent6 55 2" xfId="5795"/>
    <cellStyle name="20% - Accent6 55 2 2" xfId="5796"/>
    <cellStyle name="20% - Accent6 55 2 2 2" xfId="5797"/>
    <cellStyle name="20% - Accent6 55 2 3" xfId="5798"/>
    <cellStyle name="20% - Accent6 55 3" xfId="5799"/>
    <cellStyle name="20% - Accent6 55 3 2" xfId="5800"/>
    <cellStyle name="20% - Accent6 55 3 2 2" xfId="5801"/>
    <cellStyle name="20% - Accent6 55 3 3" xfId="5802"/>
    <cellStyle name="20% - Accent6 55 4" xfId="5803"/>
    <cellStyle name="20% - Accent6 55 4 2" xfId="5804"/>
    <cellStyle name="20% - Accent6 55 5" xfId="5805"/>
    <cellStyle name="20% - Accent6 55 5 2" xfId="5806"/>
    <cellStyle name="20% - Accent6 55 6" xfId="5807"/>
    <cellStyle name="20% - Accent6 56" xfId="5808"/>
    <cellStyle name="20% - Accent6 56 2" xfId="5809"/>
    <cellStyle name="20% - Accent6 56 2 2" xfId="5810"/>
    <cellStyle name="20% - Accent6 56 2 2 2" xfId="5811"/>
    <cellStyle name="20% - Accent6 56 2 3" xfId="5812"/>
    <cellStyle name="20% - Accent6 56 3" xfId="5813"/>
    <cellStyle name="20% - Accent6 56 3 2" xfId="5814"/>
    <cellStyle name="20% - Accent6 56 3 2 2" xfId="5815"/>
    <cellStyle name="20% - Accent6 56 3 3" xfId="5816"/>
    <cellStyle name="20% - Accent6 56 4" xfId="5817"/>
    <cellStyle name="20% - Accent6 56 4 2" xfId="5818"/>
    <cellStyle name="20% - Accent6 56 5" xfId="5819"/>
    <cellStyle name="20% - Accent6 56 5 2" xfId="5820"/>
    <cellStyle name="20% - Accent6 56 6" xfId="5821"/>
    <cellStyle name="20% - Accent6 57" xfId="5822"/>
    <cellStyle name="20% - Accent6 57 2" xfId="5823"/>
    <cellStyle name="20% - Accent6 57 2 2" xfId="5824"/>
    <cellStyle name="20% - Accent6 57 2 2 2" xfId="5825"/>
    <cellStyle name="20% - Accent6 57 2 3" xfId="5826"/>
    <cellStyle name="20% - Accent6 57 3" xfId="5827"/>
    <cellStyle name="20% - Accent6 57 3 2" xfId="5828"/>
    <cellStyle name="20% - Accent6 57 3 2 2" xfId="5829"/>
    <cellStyle name="20% - Accent6 57 3 3" xfId="5830"/>
    <cellStyle name="20% - Accent6 57 4" xfId="5831"/>
    <cellStyle name="20% - Accent6 57 4 2" xfId="5832"/>
    <cellStyle name="20% - Accent6 57 5" xfId="5833"/>
    <cellStyle name="20% - Accent6 57 5 2" xfId="5834"/>
    <cellStyle name="20% - Accent6 57 6" xfId="5835"/>
    <cellStyle name="20% - Accent6 58" xfId="5836"/>
    <cellStyle name="20% - Accent6 58 2" xfId="5837"/>
    <cellStyle name="20% - Accent6 58 2 2" xfId="5838"/>
    <cellStyle name="20% - Accent6 58 2 2 2" xfId="5839"/>
    <cellStyle name="20% - Accent6 58 2 3" xfId="5840"/>
    <cellStyle name="20% - Accent6 58 3" xfId="5841"/>
    <cellStyle name="20% - Accent6 58 3 2" xfId="5842"/>
    <cellStyle name="20% - Accent6 58 3 2 2" xfId="5843"/>
    <cellStyle name="20% - Accent6 58 3 3" xfId="5844"/>
    <cellStyle name="20% - Accent6 58 4" xfId="5845"/>
    <cellStyle name="20% - Accent6 58 4 2" xfId="5846"/>
    <cellStyle name="20% - Accent6 58 5" xfId="5847"/>
    <cellStyle name="20% - Accent6 58 5 2" xfId="5848"/>
    <cellStyle name="20% - Accent6 58 6" xfId="5849"/>
    <cellStyle name="20% - Accent6 59" xfId="5850"/>
    <cellStyle name="20% - Accent6 59 2" xfId="5851"/>
    <cellStyle name="20% - Accent6 59 2 2" xfId="5852"/>
    <cellStyle name="20% - Accent6 59 2 2 2" xfId="5853"/>
    <cellStyle name="20% - Accent6 59 2 3" xfId="5854"/>
    <cellStyle name="20% - Accent6 59 3" xfId="5855"/>
    <cellStyle name="20% - Accent6 59 3 2" xfId="5856"/>
    <cellStyle name="20% - Accent6 59 3 2 2" xfId="5857"/>
    <cellStyle name="20% - Accent6 59 3 3" xfId="5858"/>
    <cellStyle name="20% - Accent6 59 4" xfId="5859"/>
    <cellStyle name="20% - Accent6 59 4 2" xfId="5860"/>
    <cellStyle name="20% - Accent6 59 5" xfId="5861"/>
    <cellStyle name="20% - Accent6 59 5 2" xfId="5862"/>
    <cellStyle name="20% - Accent6 59 6" xfId="5863"/>
    <cellStyle name="20% - Accent6 6" xfId="5864"/>
    <cellStyle name="20% - Accent6 6 2" xfId="5865"/>
    <cellStyle name="20% - Accent6 6 3" xfId="5866"/>
    <cellStyle name="20% - Accent6 6 3 2" xfId="5867"/>
    <cellStyle name="20% - Accent6 6 3 2 2" xfId="29785"/>
    <cellStyle name="20% - Accent6 6 3 2 2 2" xfId="33356"/>
    <cellStyle name="20% - Accent6 6 3 2 3" xfId="31572"/>
    <cellStyle name="20% - Accent6 6 3 3" xfId="29784"/>
    <cellStyle name="20% - Accent6 6 3 3 2" xfId="33355"/>
    <cellStyle name="20% - Accent6 6 3 4" xfId="31571"/>
    <cellStyle name="20% - Accent6 6 4" xfId="5868"/>
    <cellStyle name="20% - Accent6 6 4 2" xfId="5869"/>
    <cellStyle name="20% - Accent6 6 4 2 2" xfId="29787"/>
    <cellStyle name="20% - Accent6 6 4 2 2 2" xfId="33358"/>
    <cellStyle name="20% - Accent6 6 4 2 3" xfId="31574"/>
    <cellStyle name="20% - Accent6 6 4 3" xfId="29786"/>
    <cellStyle name="20% - Accent6 6 4 3 2" xfId="33357"/>
    <cellStyle name="20% - Accent6 6 4 4" xfId="31573"/>
    <cellStyle name="20% - Accent6 6 5" xfId="5870"/>
    <cellStyle name="20% - Accent6 6 5 2" xfId="29788"/>
    <cellStyle name="20% - Accent6 6 5 2 2" xfId="33359"/>
    <cellStyle name="20% - Accent6 6 5 3" xfId="31575"/>
    <cellStyle name="20% - Accent6 6 6" xfId="29783"/>
    <cellStyle name="20% - Accent6 6 6 2" xfId="33354"/>
    <cellStyle name="20% - Accent6 6 7" xfId="31570"/>
    <cellStyle name="20% - Accent6 60" xfId="5871"/>
    <cellStyle name="20% - Accent6 7" xfId="5872"/>
    <cellStyle name="20% - Accent6 7 2" xfId="5873"/>
    <cellStyle name="20% - Accent6 7 3" xfId="5874"/>
    <cellStyle name="20% - Accent6 7 3 2" xfId="5875"/>
    <cellStyle name="20% - Accent6 7 3 2 2" xfId="29791"/>
    <cellStyle name="20% - Accent6 7 3 2 2 2" xfId="33362"/>
    <cellStyle name="20% - Accent6 7 3 2 3" xfId="31578"/>
    <cellStyle name="20% - Accent6 7 3 3" xfId="29790"/>
    <cellStyle name="20% - Accent6 7 3 3 2" xfId="33361"/>
    <cellStyle name="20% - Accent6 7 3 4" xfId="31577"/>
    <cellStyle name="20% - Accent6 7 4" xfId="5876"/>
    <cellStyle name="20% - Accent6 7 4 2" xfId="5877"/>
    <cellStyle name="20% - Accent6 7 4 2 2" xfId="29793"/>
    <cellStyle name="20% - Accent6 7 4 2 2 2" xfId="33364"/>
    <cellStyle name="20% - Accent6 7 4 2 3" xfId="31580"/>
    <cellStyle name="20% - Accent6 7 4 3" xfId="29792"/>
    <cellStyle name="20% - Accent6 7 4 3 2" xfId="33363"/>
    <cellStyle name="20% - Accent6 7 4 4" xfId="31579"/>
    <cellStyle name="20% - Accent6 7 5" xfId="5878"/>
    <cellStyle name="20% - Accent6 7 5 2" xfId="29794"/>
    <cellStyle name="20% - Accent6 7 5 2 2" xfId="33365"/>
    <cellStyle name="20% - Accent6 7 5 3" xfId="31581"/>
    <cellStyle name="20% - Accent6 7 6" xfId="29789"/>
    <cellStyle name="20% - Accent6 7 6 2" xfId="33360"/>
    <cellStyle name="20% - Accent6 7 7" xfId="31576"/>
    <cellStyle name="20% - Accent6 8" xfId="5879"/>
    <cellStyle name="20% - Accent6 8 2" xfId="5880"/>
    <cellStyle name="20% - Accent6 8 3" xfId="5881"/>
    <cellStyle name="20% - Accent6 8 3 2" xfId="5882"/>
    <cellStyle name="20% - Accent6 8 3 2 2" xfId="29797"/>
    <cellStyle name="20% - Accent6 8 3 2 2 2" xfId="33368"/>
    <cellStyle name="20% - Accent6 8 3 2 3" xfId="31584"/>
    <cellStyle name="20% - Accent6 8 3 3" xfId="29796"/>
    <cellStyle name="20% - Accent6 8 3 3 2" xfId="33367"/>
    <cellStyle name="20% - Accent6 8 3 4" xfId="31583"/>
    <cellStyle name="20% - Accent6 8 4" xfId="5883"/>
    <cellStyle name="20% - Accent6 8 4 2" xfId="5884"/>
    <cellStyle name="20% - Accent6 8 4 2 2" xfId="29799"/>
    <cellStyle name="20% - Accent6 8 4 2 2 2" xfId="33370"/>
    <cellStyle name="20% - Accent6 8 4 2 3" xfId="31586"/>
    <cellStyle name="20% - Accent6 8 4 3" xfId="29798"/>
    <cellStyle name="20% - Accent6 8 4 3 2" xfId="33369"/>
    <cellStyle name="20% - Accent6 8 4 4" xfId="31585"/>
    <cellStyle name="20% - Accent6 8 5" xfId="5885"/>
    <cellStyle name="20% - Accent6 8 5 2" xfId="29800"/>
    <cellStyle name="20% - Accent6 8 5 2 2" xfId="33371"/>
    <cellStyle name="20% - Accent6 8 5 3" xfId="31587"/>
    <cellStyle name="20% - Accent6 8 6" xfId="29795"/>
    <cellStyle name="20% - Accent6 8 6 2" xfId="33366"/>
    <cellStyle name="20% - Accent6 8 7" xfId="31582"/>
    <cellStyle name="20% - Accent6 9" xfId="5886"/>
    <cellStyle name="20% - Accent6 9 2" xfId="5887"/>
    <cellStyle name="20% - Accent6 9 3" xfId="5888"/>
    <cellStyle name="20% - Accent6 9 3 2" xfId="5889"/>
    <cellStyle name="20% - Accent6 9 3 2 2" xfId="29803"/>
    <cellStyle name="20% - Accent6 9 3 2 2 2" xfId="33374"/>
    <cellStyle name="20% - Accent6 9 3 2 3" xfId="31590"/>
    <cellStyle name="20% - Accent6 9 3 3" xfId="29802"/>
    <cellStyle name="20% - Accent6 9 3 3 2" xfId="33373"/>
    <cellStyle name="20% - Accent6 9 3 4" xfId="31589"/>
    <cellStyle name="20% - Accent6 9 4" xfId="5890"/>
    <cellStyle name="20% - Accent6 9 4 2" xfId="29804"/>
    <cellStyle name="20% - Accent6 9 4 2 2" xfId="33375"/>
    <cellStyle name="20% - Accent6 9 4 3" xfId="31591"/>
    <cellStyle name="20% - Accent6 9 5" xfId="29801"/>
    <cellStyle name="20% - Accent6 9 5 2" xfId="33372"/>
    <cellStyle name="20% - Accent6 9 6" xfId="31588"/>
    <cellStyle name="40% - Accent1 10" xfId="5891"/>
    <cellStyle name="40% - Accent1 10 2" xfId="5892"/>
    <cellStyle name="40% - Accent1 10 3" xfId="5893"/>
    <cellStyle name="40% - Accent1 10 3 2" xfId="5894"/>
    <cellStyle name="40% - Accent1 10 3 2 2" xfId="29807"/>
    <cellStyle name="40% - Accent1 10 3 2 2 2" xfId="33378"/>
    <cellStyle name="40% - Accent1 10 3 2 3" xfId="31594"/>
    <cellStyle name="40% - Accent1 10 3 3" xfId="29806"/>
    <cellStyle name="40% - Accent1 10 3 3 2" xfId="33377"/>
    <cellStyle name="40% - Accent1 10 3 4" xfId="31593"/>
    <cellStyle name="40% - Accent1 10 4" xfId="5895"/>
    <cellStyle name="40% - Accent1 10 4 2" xfId="29808"/>
    <cellStyle name="40% - Accent1 10 4 2 2" xfId="33379"/>
    <cellStyle name="40% - Accent1 10 4 3" xfId="31595"/>
    <cellStyle name="40% - Accent1 10 5" xfId="29805"/>
    <cellStyle name="40% - Accent1 10 5 2" xfId="33376"/>
    <cellStyle name="40% - Accent1 10 6" xfId="31592"/>
    <cellStyle name="40% - Accent1 11" xfId="5896"/>
    <cellStyle name="40% - Accent1 11 2" xfId="5897"/>
    <cellStyle name="40% - Accent1 11 3" xfId="5898"/>
    <cellStyle name="40% - Accent1 11 3 2" xfId="5899"/>
    <cellStyle name="40% - Accent1 11 3 2 2" xfId="29811"/>
    <cellStyle name="40% - Accent1 11 3 2 2 2" xfId="33382"/>
    <cellStyle name="40% - Accent1 11 3 2 3" xfId="31598"/>
    <cellStyle name="40% - Accent1 11 3 3" xfId="29810"/>
    <cellStyle name="40% - Accent1 11 3 3 2" xfId="33381"/>
    <cellStyle name="40% - Accent1 11 3 4" xfId="31597"/>
    <cellStyle name="40% - Accent1 11 4" xfId="5900"/>
    <cellStyle name="40% - Accent1 11 4 2" xfId="29812"/>
    <cellStyle name="40% - Accent1 11 4 2 2" xfId="33383"/>
    <cellStyle name="40% - Accent1 11 4 3" xfId="31599"/>
    <cellStyle name="40% - Accent1 11 5" xfId="29809"/>
    <cellStyle name="40% - Accent1 11 5 2" xfId="33380"/>
    <cellStyle name="40% - Accent1 11 6" xfId="31596"/>
    <cellStyle name="40% - Accent1 12" xfId="5901"/>
    <cellStyle name="40% - Accent1 12 2" xfId="5902"/>
    <cellStyle name="40% - Accent1 12 3" xfId="5903"/>
    <cellStyle name="40% - Accent1 12 3 2" xfId="5904"/>
    <cellStyle name="40% - Accent1 12 3 2 2" xfId="29814"/>
    <cellStyle name="40% - Accent1 12 3 2 2 2" xfId="33385"/>
    <cellStyle name="40% - Accent1 12 3 2 3" xfId="31601"/>
    <cellStyle name="40% - Accent1 12 3 3" xfId="29813"/>
    <cellStyle name="40% - Accent1 12 3 3 2" xfId="33384"/>
    <cellStyle name="40% - Accent1 12 3 4" xfId="31600"/>
    <cellStyle name="40% - Accent1 12 4" xfId="5905"/>
    <cellStyle name="40% - Accent1 12 4 2" xfId="29815"/>
    <cellStyle name="40% - Accent1 12 4 2 2" xfId="33386"/>
    <cellStyle name="40% - Accent1 12 4 3" xfId="31602"/>
    <cellStyle name="40% - Accent1 13" xfId="5906"/>
    <cellStyle name="40% - Accent1 14" xfId="5907"/>
    <cellStyle name="40% - Accent1 14 2" xfId="5908"/>
    <cellStyle name="40% - Accent1 14 2 2" xfId="29817"/>
    <cellStyle name="40% - Accent1 14 2 2 2" xfId="33388"/>
    <cellStyle name="40% - Accent1 14 2 3" xfId="31604"/>
    <cellStyle name="40% - Accent1 14 3" xfId="29816"/>
    <cellStyle name="40% - Accent1 14 3 2" xfId="33387"/>
    <cellStyle name="40% - Accent1 14 4" xfId="31603"/>
    <cellStyle name="40% - Accent1 15" xfId="5909"/>
    <cellStyle name="40% - Accent1 15 2" xfId="5910"/>
    <cellStyle name="40% - Accent1 15 2 2" xfId="5911"/>
    <cellStyle name="40% - Accent1 15 2 2 2" xfId="5912"/>
    <cellStyle name="40% - Accent1 15 2 3" xfId="5913"/>
    <cellStyle name="40% - Accent1 15 3" xfId="5914"/>
    <cellStyle name="40% - Accent1 15 3 2" xfId="5915"/>
    <cellStyle name="40% - Accent1 15 3 2 2" xfId="5916"/>
    <cellStyle name="40% - Accent1 15 3 3" xfId="5917"/>
    <cellStyle name="40% - Accent1 15 4" xfId="5918"/>
    <cellStyle name="40% - Accent1 15 4 2" xfId="5919"/>
    <cellStyle name="40% - Accent1 15 5" xfId="5920"/>
    <cellStyle name="40% - Accent1 15 5 2" xfId="5921"/>
    <cellStyle name="40% - Accent1 15 6" xfId="5922"/>
    <cellStyle name="40% - Accent1 16" xfId="5923"/>
    <cellStyle name="40% - Accent1 16 2" xfId="5924"/>
    <cellStyle name="40% - Accent1 16 2 2" xfId="5925"/>
    <cellStyle name="40% - Accent1 16 2 2 2" xfId="5926"/>
    <cellStyle name="40% - Accent1 16 2 3" xfId="5927"/>
    <cellStyle name="40% - Accent1 16 3" xfId="5928"/>
    <cellStyle name="40% - Accent1 16 3 2" xfId="5929"/>
    <cellStyle name="40% - Accent1 16 3 2 2" xfId="5930"/>
    <cellStyle name="40% - Accent1 16 3 3" xfId="5931"/>
    <cellStyle name="40% - Accent1 16 4" xfId="5932"/>
    <cellStyle name="40% - Accent1 16 4 2" xfId="5933"/>
    <cellStyle name="40% - Accent1 16 5" xfId="5934"/>
    <cellStyle name="40% - Accent1 16 5 2" xfId="5935"/>
    <cellStyle name="40% - Accent1 16 6" xfId="5936"/>
    <cellStyle name="40% - Accent1 17" xfId="5937"/>
    <cellStyle name="40% - Accent1 17 2" xfId="5938"/>
    <cellStyle name="40% - Accent1 17 2 2" xfId="5939"/>
    <cellStyle name="40% - Accent1 17 2 2 2" xfId="5940"/>
    <cellStyle name="40% - Accent1 17 2 3" xfId="5941"/>
    <cellStyle name="40% - Accent1 17 3" xfId="5942"/>
    <cellStyle name="40% - Accent1 17 3 2" xfId="5943"/>
    <cellStyle name="40% - Accent1 17 3 2 2" xfId="5944"/>
    <cellStyle name="40% - Accent1 17 3 3" xfId="5945"/>
    <cellStyle name="40% - Accent1 17 4" xfId="5946"/>
    <cellStyle name="40% - Accent1 17 4 2" xfId="5947"/>
    <cellStyle name="40% - Accent1 17 5" xfId="5948"/>
    <cellStyle name="40% - Accent1 17 5 2" xfId="5949"/>
    <cellStyle name="40% - Accent1 17 6" xfId="5950"/>
    <cellStyle name="40% - Accent1 18" xfId="5951"/>
    <cellStyle name="40% - Accent1 18 2" xfId="5952"/>
    <cellStyle name="40% - Accent1 18 2 2" xfId="5953"/>
    <cellStyle name="40% - Accent1 18 2 2 2" xfId="5954"/>
    <cellStyle name="40% - Accent1 18 2 3" xfId="5955"/>
    <cellStyle name="40% - Accent1 18 3" xfId="5956"/>
    <cellStyle name="40% - Accent1 18 3 2" xfId="5957"/>
    <cellStyle name="40% - Accent1 18 3 2 2" xfId="5958"/>
    <cellStyle name="40% - Accent1 18 3 3" xfId="5959"/>
    <cellStyle name="40% - Accent1 18 4" xfId="5960"/>
    <cellStyle name="40% - Accent1 18 4 2" xfId="5961"/>
    <cellStyle name="40% - Accent1 18 5" xfId="5962"/>
    <cellStyle name="40% - Accent1 18 5 2" xfId="5963"/>
    <cellStyle name="40% - Accent1 18 6" xfId="5964"/>
    <cellStyle name="40% - Accent1 19" xfId="5965"/>
    <cellStyle name="40% - Accent1 19 2" xfId="5966"/>
    <cellStyle name="40% - Accent1 19 2 2" xfId="5967"/>
    <cellStyle name="40% - Accent1 19 2 2 2" xfId="5968"/>
    <cellStyle name="40% - Accent1 19 2 3" xfId="5969"/>
    <cellStyle name="40% - Accent1 19 3" xfId="5970"/>
    <cellStyle name="40% - Accent1 19 3 2" xfId="5971"/>
    <cellStyle name="40% - Accent1 19 3 2 2" xfId="5972"/>
    <cellStyle name="40% - Accent1 19 3 3" xfId="5973"/>
    <cellStyle name="40% - Accent1 19 4" xfId="5974"/>
    <cellStyle name="40% - Accent1 19 4 2" xfId="5975"/>
    <cellStyle name="40% - Accent1 19 5" xfId="5976"/>
    <cellStyle name="40% - Accent1 19 5 2" xfId="5977"/>
    <cellStyle name="40% - Accent1 19 6" xfId="5978"/>
    <cellStyle name="40% - Accent1 2" xfId="5979"/>
    <cellStyle name="40% - Accent1 2 10" xfId="5980"/>
    <cellStyle name="40% - Accent1 2 10 2" xfId="5981"/>
    <cellStyle name="40% - Accent1 2 10 2 2" xfId="29820"/>
    <cellStyle name="40% - Accent1 2 10 2 2 2" xfId="33391"/>
    <cellStyle name="40% - Accent1 2 10 2 3" xfId="31607"/>
    <cellStyle name="40% - Accent1 2 10 3" xfId="29819"/>
    <cellStyle name="40% - Accent1 2 10 3 2" xfId="33390"/>
    <cellStyle name="40% - Accent1 2 10 4" xfId="31606"/>
    <cellStyle name="40% - Accent1 2 11" xfId="5982"/>
    <cellStyle name="40% - Accent1 2 11 2" xfId="5983"/>
    <cellStyle name="40% - Accent1 2 11 2 2" xfId="5984"/>
    <cellStyle name="40% - Accent1 2 11 2 2 2" xfId="29823"/>
    <cellStyle name="40% - Accent1 2 11 2 2 2 2" xfId="33394"/>
    <cellStyle name="40% - Accent1 2 11 2 2 3" xfId="31610"/>
    <cellStyle name="40% - Accent1 2 11 2 3" xfId="29822"/>
    <cellStyle name="40% - Accent1 2 11 2 3 2" xfId="33393"/>
    <cellStyle name="40% - Accent1 2 11 2 4" xfId="31609"/>
    <cellStyle name="40% - Accent1 2 11 3" xfId="5985"/>
    <cellStyle name="40% - Accent1 2 11 3 2" xfId="29824"/>
    <cellStyle name="40% - Accent1 2 11 3 2 2" xfId="33395"/>
    <cellStyle name="40% - Accent1 2 11 3 3" xfId="31611"/>
    <cellStyle name="40% - Accent1 2 11 4" xfId="29821"/>
    <cellStyle name="40% - Accent1 2 11 4 2" xfId="33392"/>
    <cellStyle name="40% - Accent1 2 11 5" xfId="31608"/>
    <cellStyle name="40% - Accent1 2 12" xfId="5986"/>
    <cellStyle name="40% - Accent1 2 12 2" xfId="5987"/>
    <cellStyle name="40% - Accent1 2 12 2 2" xfId="29826"/>
    <cellStyle name="40% - Accent1 2 12 2 2 2" xfId="33397"/>
    <cellStyle name="40% - Accent1 2 12 2 3" xfId="31613"/>
    <cellStyle name="40% - Accent1 2 12 3" xfId="29825"/>
    <cellStyle name="40% - Accent1 2 12 3 2" xfId="33396"/>
    <cellStyle name="40% - Accent1 2 12 4" xfId="31612"/>
    <cellStyle name="40% - Accent1 2 13" xfId="5988"/>
    <cellStyle name="40% - Accent1 2 13 2" xfId="29827"/>
    <cellStyle name="40% - Accent1 2 13 2 2" xfId="33398"/>
    <cellStyle name="40% - Accent1 2 13 3" xfId="31614"/>
    <cellStyle name="40% - Accent1 2 14" xfId="29818"/>
    <cellStyle name="40% - Accent1 2 14 2" xfId="33389"/>
    <cellStyle name="40% - Accent1 2 15" xfId="31605"/>
    <cellStyle name="40% - Accent1 2 2" xfId="5989"/>
    <cellStyle name="40% - Accent1 2 2 10" xfId="5990"/>
    <cellStyle name="40% - Accent1 2 2 2" xfId="5991"/>
    <cellStyle name="40% - Accent1 2 2 2 2" xfId="5992"/>
    <cellStyle name="40% - Accent1 2 2 2 2 2" xfId="29828"/>
    <cellStyle name="40% - Accent1 2 2 2 2 2 2" xfId="33399"/>
    <cellStyle name="40% - Accent1 2 2 2 2 3" xfId="31615"/>
    <cellStyle name="40% - Accent1 2 2 3" xfId="5993"/>
    <cellStyle name="40% - Accent1 2 2 4" xfId="5994"/>
    <cellStyle name="40% - Accent1 2 2 5" xfId="5995"/>
    <cellStyle name="40% - Accent1 2 2 6" xfId="5996"/>
    <cellStyle name="40% - Accent1 2 2 7" xfId="5997"/>
    <cellStyle name="40% - Accent1 2 2 8" xfId="5998"/>
    <cellStyle name="40% - Accent1 2 2 9" xfId="5999"/>
    <cellStyle name="40% - Accent1 2 3" xfId="6000"/>
    <cellStyle name="40% - Accent1 2 3 2" xfId="6001"/>
    <cellStyle name="40% - Accent1 2 3 2 2" xfId="29830"/>
    <cellStyle name="40% - Accent1 2 3 2 2 2" xfId="33401"/>
    <cellStyle name="40% - Accent1 2 3 2 3" xfId="31617"/>
    <cellStyle name="40% - Accent1 2 3 3" xfId="29829"/>
    <cellStyle name="40% - Accent1 2 3 3 2" xfId="33400"/>
    <cellStyle name="40% - Accent1 2 3 4" xfId="31616"/>
    <cellStyle name="40% - Accent1 2 4" xfId="6002"/>
    <cellStyle name="40% - Accent1 2 4 2" xfId="6003"/>
    <cellStyle name="40% - Accent1 2 4 2 2" xfId="29832"/>
    <cellStyle name="40% - Accent1 2 4 2 2 2" xfId="33403"/>
    <cellStyle name="40% - Accent1 2 4 2 3" xfId="31619"/>
    <cellStyle name="40% - Accent1 2 4 3" xfId="29831"/>
    <cellStyle name="40% - Accent1 2 4 3 2" xfId="33402"/>
    <cellStyle name="40% - Accent1 2 4 4" xfId="31618"/>
    <cellStyle name="40% - Accent1 2 5" xfId="6004"/>
    <cellStyle name="40% - Accent1 2 5 2" xfId="6005"/>
    <cellStyle name="40% - Accent1 2 5 2 2" xfId="29834"/>
    <cellStyle name="40% - Accent1 2 5 2 2 2" xfId="33405"/>
    <cellStyle name="40% - Accent1 2 5 2 3" xfId="31621"/>
    <cellStyle name="40% - Accent1 2 5 3" xfId="29833"/>
    <cellStyle name="40% - Accent1 2 5 3 2" xfId="33404"/>
    <cellStyle name="40% - Accent1 2 5 4" xfId="31620"/>
    <cellStyle name="40% - Accent1 2 6" xfId="6006"/>
    <cellStyle name="40% - Accent1 2 6 2" xfId="6007"/>
    <cellStyle name="40% - Accent1 2 6 2 2" xfId="29836"/>
    <cellStyle name="40% - Accent1 2 6 2 2 2" xfId="33407"/>
    <cellStyle name="40% - Accent1 2 6 2 3" xfId="31623"/>
    <cellStyle name="40% - Accent1 2 6 3" xfId="29835"/>
    <cellStyle name="40% - Accent1 2 6 3 2" xfId="33406"/>
    <cellStyle name="40% - Accent1 2 6 4" xfId="31622"/>
    <cellStyle name="40% - Accent1 2 7" xfId="6008"/>
    <cellStyle name="40% - Accent1 2 7 2" xfId="6009"/>
    <cellStyle name="40% - Accent1 2 7 2 2" xfId="29838"/>
    <cellStyle name="40% - Accent1 2 7 2 2 2" xfId="33409"/>
    <cellStyle name="40% - Accent1 2 7 2 3" xfId="31625"/>
    <cellStyle name="40% - Accent1 2 7 3" xfId="29837"/>
    <cellStyle name="40% - Accent1 2 7 3 2" xfId="33408"/>
    <cellStyle name="40% - Accent1 2 7 4" xfId="31624"/>
    <cellStyle name="40% - Accent1 2 8" xfId="6010"/>
    <cellStyle name="40% - Accent1 2 8 2" xfId="6011"/>
    <cellStyle name="40% - Accent1 2 8 2 2" xfId="29840"/>
    <cellStyle name="40% - Accent1 2 8 2 2 2" xfId="33411"/>
    <cellStyle name="40% - Accent1 2 8 2 3" xfId="31627"/>
    <cellStyle name="40% - Accent1 2 8 3" xfId="29839"/>
    <cellStyle name="40% - Accent1 2 8 3 2" xfId="33410"/>
    <cellStyle name="40% - Accent1 2 8 4" xfId="31626"/>
    <cellStyle name="40% - Accent1 2 9" xfId="6012"/>
    <cellStyle name="40% - Accent1 2 9 2" xfId="6013"/>
    <cellStyle name="40% - Accent1 2 9 2 2" xfId="29842"/>
    <cellStyle name="40% - Accent1 2 9 2 2 2" xfId="33413"/>
    <cellStyle name="40% - Accent1 2 9 2 3" xfId="31629"/>
    <cellStyle name="40% - Accent1 2 9 3" xfId="29841"/>
    <cellStyle name="40% - Accent1 2 9 3 2" xfId="33412"/>
    <cellStyle name="40% - Accent1 2 9 4" xfId="31628"/>
    <cellStyle name="40% - Accent1 20" xfId="6014"/>
    <cellStyle name="40% - Accent1 20 2" xfId="6015"/>
    <cellStyle name="40% - Accent1 20 2 2" xfId="6016"/>
    <cellStyle name="40% - Accent1 20 2 2 2" xfId="6017"/>
    <cellStyle name="40% - Accent1 20 2 3" xfId="6018"/>
    <cellStyle name="40% - Accent1 20 3" xfId="6019"/>
    <cellStyle name="40% - Accent1 20 3 2" xfId="6020"/>
    <cellStyle name="40% - Accent1 20 3 2 2" xfId="6021"/>
    <cellStyle name="40% - Accent1 20 3 3" xfId="6022"/>
    <cellStyle name="40% - Accent1 20 4" xfId="6023"/>
    <cellStyle name="40% - Accent1 20 4 2" xfId="6024"/>
    <cellStyle name="40% - Accent1 20 5" xfId="6025"/>
    <cellStyle name="40% - Accent1 20 5 2" xfId="6026"/>
    <cellStyle name="40% - Accent1 20 6" xfId="6027"/>
    <cellStyle name="40% - Accent1 21" xfId="6028"/>
    <cellStyle name="40% - Accent1 21 2" xfId="6029"/>
    <cellStyle name="40% - Accent1 21 2 2" xfId="6030"/>
    <cellStyle name="40% - Accent1 21 2 2 2" xfId="6031"/>
    <cellStyle name="40% - Accent1 21 2 3" xfId="6032"/>
    <cellStyle name="40% - Accent1 21 3" xfId="6033"/>
    <cellStyle name="40% - Accent1 21 3 2" xfId="6034"/>
    <cellStyle name="40% - Accent1 21 3 2 2" xfId="6035"/>
    <cellStyle name="40% - Accent1 21 3 3" xfId="6036"/>
    <cellStyle name="40% - Accent1 21 4" xfId="6037"/>
    <cellStyle name="40% - Accent1 21 4 2" xfId="6038"/>
    <cellStyle name="40% - Accent1 21 5" xfId="6039"/>
    <cellStyle name="40% - Accent1 21 5 2" xfId="6040"/>
    <cellStyle name="40% - Accent1 21 6" xfId="6041"/>
    <cellStyle name="40% - Accent1 22" xfId="6042"/>
    <cellStyle name="40% - Accent1 22 2" xfId="6043"/>
    <cellStyle name="40% - Accent1 22 2 2" xfId="6044"/>
    <cellStyle name="40% - Accent1 22 2 2 2" xfId="6045"/>
    <cellStyle name="40% - Accent1 22 2 3" xfId="6046"/>
    <cellStyle name="40% - Accent1 22 3" xfId="6047"/>
    <cellStyle name="40% - Accent1 22 3 2" xfId="6048"/>
    <cellStyle name="40% - Accent1 22 3 2 2" xfId="6049"/>
    <cellStyle name="40% - Accent1 22 3 3" xfId="6050"/>
    <cellStyle name="40% - Accent1 22 4" xfId="6051"/>
    <cellStyle name="40% - Accent1 22 4 2" xfId="6052"/>
    <cellStyle name="40% - Accent1 22 5" xfId="6053"/>
    <cellStyle name="40% - Accent1 22 5 2" xfId="6054"/>
    <cellStyle name="40% - Accent1 22 6" xfId="6055"/>
    <cellStyle name="40% - Accent1 23" xfId="6056"/>
    <cellStyle name="40% - Accent1 23 2" xfId="6057"/>
    <cellStyle name="40% - Accent1 23 2 2" xfId="6058"/>
    <cellStyle name="40% - Accent1 23 2 2 2" xfId="6059"/>
    <cellStyle name="40% - Accent1 23 2 3" xfId="6060"/>
    <cellStyle name="40% - Accent1 23 3" xfId="6061"/>
    <cellStyle name="40% - Accent1 23 3 2" xfId="6062"/>
    <cellStyle name="40% - Accent1 23 3 2 2" xfId="6063"/>
    <cellStyle name="40% - Accent1 23 3 3" xfId="6064"/>
    <cellStyle name="40% - Accent1 23 4" xfId="6065"/>
    <cellStyle name="40% - Accent1 23 4 2" xfId="6066"/>
    <cellStyle name="40% - Accent1 23 5" xfId="6067"/>
    <cellStyle name="40% - Accent1 23 5 2" xfId="6068"/>
    <cellStyle name="40% - Accent1 23 6" xfId="6069"/>
    <cellStyle name="40% - Accent1 24" xfId="6070"/>
    <cellStyle name="40% - Accent1 24 2" xfId="6071"/>
    <cellStyle name="40% - Accent1 24 2 2" xfId="6072"/>
    <cellStyle name="40% - Accent1 24 2 2 2" xfId="6073"/>
    <cellStyle name="40% - Accent1 24 2 3" xfId="6074"/>
    <cellStyle name="40% - Accent1 24 3" xfId="6075"/>
    <cellStyle name="40% - Accent1 24 3 2" xfId="6076"/>
    <cellStyle name="40% - Accent1 24 3 2 2" xfId="6077"/>
    <cellStyle name="40% - Accent1 24 3 3" xfId="6078"/>
    <cellStyle name="40% - Accent1 24 4" xfId="6079"/>
    <cellStyle name="40% - Accent1 24 4 2" xfId="6080"/>
    <cellStyle name="40% - Accent1 24 5" xfId="6081"/>
    <cellStyle name="40% - Accent1 24 5 2" xfId="6082"/>
    <cellStyle name="40% - Accent1 24 6" xfId="6083"/>
    <cellStyle name="40% - Accent1 25" xfId="6084"/>
    <cellStyle name="40% - Accent1 25 2" xfId="6085"/>
    <cellStyle name="40% - Accent1 25 2 2" xfId="6086"/>
    <cellStyle name="40% - Accent1 25 2 2 2" xfId="6087"/>
    <cellStyle name="40% - Accent1 25 2 3" xfId="6088"/>
    <cellStyle name="40% - Accent1 25 3" xfId="6089"/>
    <cellStyle name="40% - Accent1 25 3 2" xfId="6090"/>
    <cellStyle name="40% - Accent1 25 3 2 2" xfId="6091"/>
    <cellStyle name="40% - Accent1 25 3 3" xfId="6092"/>
    <cellStyle name="40% - Accent1 25 4" xfId="6093"/>
    <cellStyle name="40% - Accent1 25 4 2" xfId="6094"/>
    <cellStyle name="40% - Accent1 25 5" xfId="6095"/>
    <cellStyle name="40% - Accent1 25 5 2" xfId="6096"/>
    <cellStyle name="40% - Accent1 25 6" xfId="6097"/>
    <cellStyle name="40% - Accent1 26" xfId="6098"/>
    <cellStyle name="40% - Accent1 26 2" xfId="6099"/>
    <cellStyle name="40% - Accent1 26 2 2" xfId="6100"/>
    <cellStyle name="40% - Accent1 26 2 2 2" xfId="6101"/>
    <cellStyle name="40% - Accent1 26 2 3" xfId="6102"/>
    <cellStyle name="40% - Accent1 26 3" xfId="6103"/>
    <cellStyle name="40% - Accent1 26 3 2" xfId="6104"/>
    <cellStyle name="40% - Accent1 26 3 2 2" xfId="6105"/>
    <cellStyle name="40% - Accent1 26 3 3" xfId="6106"/>
    <cellStyle name="40% - Accent1 26 4" xfId="6107"/>
    <cellStyle name="40% - Accent1 26 4 2" xfId="6108"/>
    <cellStyle name="40% - Accent1 26 5" xfId="6109"/>
    <cellStyle name="40% - Accent1 26 5 2" xfId="6110"/>
    <cellStyle name="40% - Accent1 26 6" xfId="6111"/>
    <cellStyle name="40% - Accent1 27" xfId="6112"/>
    <cellStyle name="40% - Accent1 27 2" xfId="6113"/>
    <cellStyle name="40% - Accent1 27 2 2" xfId="6114"/>
    <cellStyle name="40% - Accent1 27 2 2 2" xfId="6115"/>
    <cellStyle name="40% - Accent1 27 2 3" xfId="6116"/>
    <cellStyle name="40% - Accent1 27 3" xfId="6117"/>
    <cellStyle name="40% - Accent1 27 3 2" xfId="6118"/>
    <cellStyle name="40% - Accent1 27 3 2 2" xfId="6119"/>
    <cellStyle name="40% - Accent1 27 3 3" xfId="6120"/>
    <cellStyle name="40% - Accent1 27 4" xfId="6121"/>
    <cellStyle name="40% - Accent1 27 4 2" xfId="6122"/>
    <cellStyle name="40% - Accent1 27 5" xfId="6123"/>
    <cellStyle name="40% - Accent1 27 5 2" xfId="6124"/>
    <cellStyle name="40% - Accent1 27 6" xfId="6125"/>
    <cellStyle name="40% - Accent1 28" xfId="6126"/>
    <cellStyle name="40% - Accent1 28 2" xfId="6127"/>
    <cellStyle name="40% - Accent1 28 2 2" xfId="6128"/>
    <cellStyle name="40% - Accent1 28 2 2 2" xfId="6129"/>
    <cellStyle name="40% - Accent1 28 2 3" xfId="6130"/>
    <cellStyle name="40% - Accent1 28 3" xfId="6131"/>
    <cellStyle name="40% - Accent1 28 3 2" xfId="6132"/>
    <cellStyle name="40% - Accent1 28 3 2 2" xfId="6133"/>
    <cellStyle name="40% - Accent1 28 3 3" xfId="6134"/>
    <cellStyle name="40% - Accent1 28 4" xfId="6135"/>
    <cellStyle name="40% - Accent1 28 4 2" xfId="6136"/>
    <cellStyle name="40% - Accent1 28 5" xfId="6137"/>
    <cellStyle name="40% - Accent1 28 5 2" xfId="6138"/>
    <cellStyle name="40% - Accent1 28 6" xfId="6139"/>
    <cellStyle name="40% - Accent1 29" xfId="6140"/>
    <cellStyle name="40% - Accent1 29 2" xfId="6141"/>
    <cellStyle name="40% - Accent1 29 2 2" xfId="6142"/>
    <cellStyle name="40% - Accent1 29 2 2 2" xfId="6143"/>
    <cellStyle name="40% - Accent1 29 2 3" xfId="6144"/>
    <cellStyle name="40% - Accent1 29 3" xfId="6145"/>
    <cellStyle name="40% - Accent1 29 3 2" xfId="6146"/>
    <cellStyle name="40% - Accent1 29 3 2 2" xfId="6147"/>
    <cellStyle name="40% - Accent1 29 3 3" xfId="6148"/>
    <cellStyle name="40% - Accent1 29 4" xfId="6149"/>
    <cellStyle name="40% - Accent1 29 4 2" xfId="6150"/>
    <cellStyle name="40% - Accent1 29 5" xfId="6151"/>
    <cellStyle name="40% - Accent1 29 5 2" xfId="6152"/>
    <cellStyle name="40% - Accent1 29 6" xfId="6153"/>
    <cellStyle name="40% - Accent1 3" xfId="6154"/>
    <cellStyle name="40% - Accent1 3 2" xfId="6155"/>
    <cellStyle name="40% - Accent1 3 2 2" xfId="6156"/>
    <cellStyle name="40% - Accent1 3 2 2 2" xfId="29845"/>
    <cellStyle name="40% - Accent1 3 2 2 2 2" xfId="33416"/>
    <cellStyle name="40% - Accent1 3 2 2 3" xfId="31632"/>
    <cellStyle name="40% - Accent1 3 2 3" xfId="29844"/>
    <cellStyle name="40% - Accent1 3 2 3 2" xfId="33415"/>
    <cellStyle name="40% - Accent1 3 2 4" xfId="31631"/>
    <cellStyle name="40% - Accent1 3 3" xfId="6157"/>
    <cellStyle name="40% - Accent1 3 3 2" xfId="29846"/>
    <cellStyle name="40% - Accent1 3 3 2 2" xfId="33417"/>
    <cellStyle name="40% - Accent1 3 3 3" xfId="31633"/>
    <cellStyle name="40% - Accent1 3 4" xfId="29843"/>
    <cellStyle name="40% - Accent1 3 4 2" xfId="33414"/>
    <cellStyle name="40% - Accent1 3 5" xfId="31630"/>
    <cellStyle name="40% - Accent1 30" xfId="6158"/>
    <cellStyle name="40% - Accent1 30 2" xfId="6159"/>
    <cellStyle name="40% - Accent1 30 2 2" xfId="6160"/>
    <cellStyle name="40% - Accent1 30 2 2 2" xfId="6161"/>
    <cellStyle name="40% - Accent1 30 2 3" xfId="6162"/>
    <cellStyle name="40% - Accent1 30 3" xfId="6163"/>
    <cellStyle name="40% - Accent1 30 3 2" xfId="6164"/>
    <cellStyle name="40% - Accent1 30 3 2 2" xfId="6165"/>
    <cellStyle name="40% - Accent1 30 3 3" xfId="6166"/>
    <cellStyle name="40% - Accent1 30 4" xfId="6167"/>
    <cellStyle name="40% - Accent1 30 4 2" xfId="6168"/>
    <cellStyle name="40% - Accent1 30 5" xfId="6169"/>
    <cellStyle name="40% - Accent1 30 5 2" xfId="6170"/>
    <cellStyle name="40% - Accent1 30 6" xfId="6171"/>
    <cellStyle name="40% - Accent1 31" xfId="6172"/>
    <cellStyle name="40% - Accent1 31 2" xfId="6173"/>
    <cellStyle name="40% - Accent1 31 2 2" xfId="6174"/>
    <cellStyle name="40% - Accent1 31 2 2 2" xfId="6175"/>
    <cellStyle name="40% - Accent1 31 2 3" xfId="6176"/>
    <cellStyle name="40% - Accent1 31 3" xfId="6177"/>
    <cellStyle name="40% - Accent1 31 3 2" xfId="6178"/>
    <cellStyle name="40% - Accent1 31 3 2 2" xfId="6179"/>
    <cellStyle name="40% - Accent1 31 3 3" xfId="6180"/>
    <cellStyle name="40% - Accent1 31 4" xfId="6181"/>
    <cellStyle name="40% - Accent1 31 4 2" xfId="6182"/>
    <cellStyle name="40% - Accent1 31 5" xfId="6183"/>
    <cellStyle name="40% - Accent1 31 5 2" xfId="6184"/>
    <cellStyle name="40% - Accent1 31 6" xfId="6185"/>
    <cellStyle name="40% - Accent1 32" xfId="6186"/>
    <cellStyle name="40% - Accent1 32 2" xfId="6187"/>
    <cellStyle name="40% - Accent1 32 2 2" xfId="6188"/>
    <cellStyle name="40% - Accent1 32 2 2 2" xfId="6189"/>
    <cellStyle name="40% - Accent1 32 2 3" xfId="6190"/>
    <cellStyle name="40% - Accent1 32 3" xfId="6191"/>
    <cellStyle name="40% - Accent1 32 3 2" xfId="6192"/>
    <cellStyle name="40% - Accent1 32 3 2 2" xfId="6193"/>
    <cellStyle name="40% - Accent1 32 3 3" xfId="6194"/>
    <cellStyle name="40% - Accent1 32 4" xfId="6195"/>
    <cellStyle name="40% - Accent1 32 4 2" xfId="6196"/>
    <cellStyle name="40% - Accent1 32 5" xfId="6197"/>
    <cellStyle name="40% - Accent1 32 5 2" xfId="6198"/>
    <cellStyle name="40% - Accent1 32 6" xfId="6199"/>
    <cellStyle name="40% - Accent1 33" xfId="6200"/>
    <cellStyle name="40% - Accent1 33 2" xfId="6201"/>
    <cellStyle name="40% - Accent1 33 2 2" xfId="6202"/>
    <cellStyle name="40% - Accent1 33 2 2 2" xfId="6203"/>
    <cellStyle name="40% - Accent1 33 2 3" xfId="6204"/>
    <cellStyle name="40% - Accent1 33 3" xfId="6205"/>
    <cellStyle name="40% - Accent1 33 3 2" xfId="6206"/>
    <cellStyle name="40% - Accent1 33 3 2 2" xfId="6207"/>
    <cellStyle name="40% - Accent1 33 3 3" xfId="6208"/>
    <cellStyle name="40% - Accent1 33 4" xfId="6209"/>
    <cellStyle name="40% - Accent1 33 4 2" xfId="6210"/>
    <cellStyle name="40% - Accent1 33 5" xfId="6211"/>
    <cellStyle name="40% - Accent1 33 5 2" xfId="6212"/>
    <cellStyle name="40% - Accent1 33 6" xfId="6213"/>
    <cellStyle name="40% - Accent1 34" xfId="6214"/>
    <cellStyle name="40% - Accent1 34 2" xfId="6215"/>
    <cellStyle name="40% - Accent1 34 2 2" xfId="6216"/>
    <cellStyle name="40% - Accent1 34 2 2 2" xfId="6217"/>
    <cellStyle name="40% - Accent1 34 2 3" xfId="6218"/>
    <cellStyle name="40% - Accent1 34 3" xfId="6219"/>
    <cellStyle name="40% - Accent1 34 3 2" xfId="6220"/>
    <cellStyle name="40% - Accent1 34 3 2 2" xfId="6221"/>
    <cellStyle name="40% - Accent1 34 3 3" xfId="6222"/>
    <cellStyle name="40% - Accent1 34 4" xfId="6223"/>
    <cellStyle name="40% - Accent1 34 4 2" xfId="6224"/>
    <cellStyle name="40% - Accent1 34 5" xfId="6225"/>
    <cellStyle name="40% - Accent1 34 5 2" xfId="6226"/>
    <cellStyle name="40% - Accent1 34 6" xfId="6227"/>
    <cellStyle name="40% - Accent1 35" xfId="6228"/>
    <cellStyle name="40% - Accent1 35 2" xfId="6229"/>
    <cellStyle name="40% - Accent1 35 2 2" xfId="6230"/>
    <cellStyle name="40% - Accent1 35 2 2 2" xfId="6231"/>
    <cellStyle name="40% - Accent1 35 2 3" xfId="6232"/>
    <cellStyle name="40% - Accent1 35 3" xfId="6233"/>
    <cellStyle name="40% - Accent1 35 3 2" xfId="6234"/>
    <cellStyle name="40% - Accent1 35 3 2 2" xfId="6235"/>
    <cellStyle name="40% - Accent1 35 3 3" xfId="6236"/>
    <cellStyle name="40% - Accent1 35 4" xfId="6237"/>
    <cellStyle name="40% - Accent1 35 4 2" xfId="6238"/>
    <cellStyle name="40% - Accent1 35 5" xfId="6239"/>
    <cellStyle name="40% - Accent1 35 5 2" xfId="6240"/>
    <cellStyle name="40% - Accent1 35 6" xfId="6241"/>
    <cellStyle name="40% - Accent1 36" xfId="6242"/>
    <cellStyle name="40% - Accent1 36 2" xfId="6243"/>
    <cellStyle name="40% - Accent1 36 2 2" xfId="6244"/>
    <cellStyle name="40% - Accent1 36 2 2 2" xfId="6245"/>
    <cellStyle name="40% - Accent1 36 2 3" xfId="6246"/>
    <cellStyle name="40% - Accent1 36 3" xfId="6247"/>
    <cellStyle name="40% - Accent1 36 3 2" xfId="6248"/>
    <cellStyle name="40% - Accent1 36 3 2 2" xfId="6249"/>
    <cellStyle name="40% - Accent1 36 3 3" xfId="6250"/>
    <cellStyle name="40% - Accent1 36 4" xfId="6251"/>
    <cellStyle name="40% - Accent1 36 4 2" xfId="6252"/>
    <cellStyle name="40% - Accent1 36 5" xfId="6253"/>
    <cellStyle name="40% - Accent1 36 5 2" xfId="6254"/>
    <cellStyle name="40% - Accent1 36 6" xfId="6255"/>
    <cellStyle name="40% - Accent1 37" xfId="6256"/>
    <cellStyle name="40% - Accent1 37 2" xfId="6257"/>
    <cellStyle name="40% - Accent1 37 2 2" xfId="6258"/>
    <cellStyle name="40% - Accent1 37 2 2 2" xfId="6259"/>
    <cellStyle name="40% - Accent1 37 2 3" xfId="6260"/>
    <cellStyle name="40% - Accent1 37 3" xfId="6261"/>
    <cellStyle name="40% - Accent1 37 3 2" xfId="6262"/>
    <cellStyle name="40% - Accent1 37 3 2 2" xfId="6263"/>
    <cellStyle name="40% - Accent1 37 3 3" xfId="6264"/>
    <cellStyle name="40% - Accent1 37 4" xfId="6265"/>
    <cellStyle name="40% - Accent1 37 4 2" xfId="6266"/>
    <cellStyle name="40% - Accent1 37 5" xfId="6267"/>
    <cellStyle name="40% - Accent1 37 5 2" xfId="6268"/>
    <cellStyle name="40% - Accent1 37 6" xfId="6269"/>
    <cellStyle name="40% - Accent1 38" xfId="6270"/>
    <cellStyle name="40% - Accent1 38 2" xfId="6271"/>
    <cellStyle name="40% - Accent1 38 2 2" xfId="6272"/>
    <cellStyle name="40% - Accent1 38 2 2 2" xfId="6273"/>
    <cellStyle name="40% - Accent1 38 2 3" xfId="6274"/>
    <cellStyle name="40% - Accent1 38 3" xfId="6275"/>
    <cellStyle name="40% - Accent1 38 3 2" xfId="6276"/>
    <cellStyle name="40% - Accent1 38 3 2 2" xfId="6277"/>
    <cellStyle name="40% - Accent1 38 3 3" xfId="6278"/>
    <cellStyle name="40% - Accent1 38 4" xfId="6279"/>
    <cellStyle name="40% - Accent1 38 4 2" xfId="6280"/>
    <cellStyle name="40% - Accent1 38 5" xfId="6281"/>
    <cellStyle name="40% - Accent1 38 5 2" xfId="6282"/>
    <cellStyle name="40% - Accent1 38 6" xfId="6283"/>
    <cellStyle name="40% - Accent1 39" xfId="6284"/>
    <cellStyle name="40% - Accent1 39 2" xfId="6285"/>
    <cellStyle name="40% - Accent1 39 2 2" xfId="6286"/>
    <cellStyle name="40% - Accent1 39 2 2 2" xfId="6287"/>
    <cellStyle name="40% - Accent1 39 2 3" xfId="6288"/>
    <cellStyle name="40% - Accent1 39 3" xfId="6289"/>
    <cellStyle name="40% - Accent1 39 3 2" xfId="6290"/>
    <cellStyle name="40% - Accent1 39 3 2 2" xfId="6291"/>
    <cellStyle name="40% - Accent1 39 3 3" xfId="6292"/>
    <cellStyle name="40% - Accent1 39 4" xfId="6293"/>
    <cellStyle name="40% - Accent1 39 4 2" xfId="6294"/>
    <cellStyle name="40% - Accent1 39 5" xfId="6295"/>
    <cellStyle name="40% - Accent1 39 5 2" xfId="6296"/>
    <cellStyle name="40% - Accent1 39 6" xfId="6297"/>
    <cellStyle name="40% - Accent1 4" xfId="6298"/>
    <cellStyle name="40% - Accent1 4 2" xfId="6299"/>
    <cellStyle name="40% - Accent1 4 2 2" xfId="6300"/>
    <cellStyle name="40% - Accent1 4 2 2 2" xfId="29849"/>
    <cellStyle name="40% - Accent1 4 2 2 2 2" xfId="33420"/>
    <cellStyle name="40% - Accent1 4 2 2 3" xfId="31636"/>
    <cellStyle name="40% - Accent1 4 2 3" xfId="29848"/>
    <cellStyle name="40% - Accent1 4 2 3 2" xfId="33419"/>
    <cellStyle name="40% - Accent1 4 2 4" xfId="31635"/>
    <cellStyle name="40% - Accent1 4 3" xfId="6301"/>
    <cellStyle name="40% - Accent1 4 3 2" xfId="29850"/>
    <cellStyle name="40% - Accent1 4 3 2 2" xfId="33421"/>
    <cellStyle name="40% - Accent1 4 3 3" xfId="31637"/>
    <cellStyle name="40% - Accent1 4 4" xfId="29847"/>
    <cellStyle name="40% - Accent1 4 4 2" xfId="33418"/>
    <cellStyle name="40% - Accent1 4 5" xfId="31634"/>
    <cellStyle name="40% - Accent1 40" xfId="6302"/>
    <cellStyle name="40% - Accent1 40 2" xfId="6303"/>
    <cellStyle name="40% - Accent1 40 2 2" xfId="6304"/>
    <cellStyle name="40% - Accent1 40 2 2 2" xfId="6305"/>
    <cellStyle name="40% - Accent1 40 2 3" xfId="6306"/>
    <cellStyle name="40% - Accent1 40 3" xfId="6307"/>
    <cellStyle name="40% - Accent1 40 3 2" xfId="6308"/>
    <cellStyle name="40% - Accent1 40 3 2 2" xfId="6309"/>
    <cellStyle name="40% - Accent1 40 3 3" xfId="6310"/>
    <cellStyle name="40% - Accent1 40 4" xfId="6311"/>
    <cellStyle name="40% - Accent1 40 4 2" xfId="6312"/>
    <cellStyle name="40% - Accent1 40 5" xfId="6313"/>
    <cellStyle name="40% - Accent1 40 5 2" xfId="6314"/>
    <cellStyle name="40% - Accent1 40 6" xfId="6315"/>
    <cellStyle name="40% - Accent1 41" xfId="6316"/>
    <cellStyle name="40% - Accent1 41 2" xfId="6317"/>
    <cellStyle name="40% - Accent1 41 2 2" xfId="6318"/>
    <cellStyle name="40% - Accent1 41 2 2 2" xfId="6319"/>
    <cellStyle name="40% - Accent1 41 2 3" xfId="6320"/>
    <cellStyle name="40% - Accent1 41 3" xfId="6321"/>
    <cellStyle name="40% - Accent1 41 3 2" xfId="6322"/>
    <cellStyle name="40% - Accent1 41 3 2 2" xfId="6323"/>
    <cellStyle name="40% - Accent1 41 3 3" xfId="6324"/>
    <cellStyle name="40% - Accent1 41 4" xfId="6325"/>
    <cellStyle name="40% - Accent1 41 4 2" xfId="6326"/>
    <cellStyle name="40% - Accent1 41 5" xfId="6327"/>
    <cellStyle name="40% - Accent1 41 5 2" xfId="6328"/>
    <cellStyle name="40% - Accent1 41 6" xfId="6329"/>
    <cellStyle name="40% - Accent1 42" xfId="6330"/>
    <cellStyle name="40% - Accent1 42 2" xfId="6331"/>
    <cellStyle name="40% - Accent1 42 2 2" xfId="6332"/>
    <cellStyle name="40% - Accent1 42 2 2 2" xfId="6333"/>
    <cellStyle name="40% - Accent1 42 2 3" xfId="6334"/>
    <cellStyle name="40% - Accent1 42 3" xfId="6335"/>
    <cellStyle name="40% - Accent1 42 3 2" xfId="6336"/>
    <cellStyle name="40% - Accent1 42 3 2 2" xfId="6337"/>
    <cellStyle name="40% - Accent1 42 3 3" xfId="6338"/>
    <cellStyle name="40% - Accent1 42 4" xfId="6339"/>
    <cellStyle name="40% - Accent1 42 4 2" xfId="6340"/>
    <cellStyle name="40% - Accent1 42 5" xfId="6341"/>
    <cellStyle name="40% - Accent1 42 5 2" xfId="6342"/>
    <cellStyle name="40% - Accent1 42 6" xfId="6343"/>
    <cellStyle name="40% - Accent1 43" xfId="6344"/>
    <cellStyle name="40% - Accent1 43 2" xfId="6345"/>
    <cellStyle name="40% - Accent1 43 2 2" xfId="6346"/>
    <cellStyle name="40% - Accent1 43 2 2 2" xfId="6347"/>
    <cellStyle name="40% - Accent1 43 2 3" xfId="6348"/>
    <cellStyle name="40% - Accent1 43 3" xfId="6349"/>
    <cellStyle name="40% - Accent1 43 3 2" xfId="6350"/>
    <cellStyle name="40% - Accent1 43 3 2 2" xfId="6351"/>
    <cellStyle name="40% - Accent1 43 3 3" xfId="6352"/>
    <cellStyle name="40% - Accent1 43 4" xfId="6353"/>
    <cellStyle name="40% - Accent1 43 4 2" xfId="6354"/>
    <cellStyle name="40% - Accent1 43 5" xfId="6355"/>
    <cellStyle name="40% - Accent1 43 5 2" xfId="6356"/>
    <cellStyle name="40% - Accent1 43 6" xfId="6357"/>
    <cellStyle name="40% - Accent1 44" xfId="6358"/>
    <cellStyle name="40% - Accent1 44 2" xfId="6359"/>
    <cellStyle name="40% - Accent1 44 2 2" xfId="6360"/>
    <cellStyle name="40% - Accent1 44 2 2 2" xfId="6361"/>
    <cellStyle name="40% - Accent1 44 2 3" xfId="6362"/>
    <cellStyle name="40% - Accent1 44 3" xfId="6363"/>
    <cellStyle name="40% - Accent1 44 3 2" xfId="6364"/>
    <cellStyle name="40% - Accent1 44 3 2 2" xfId="6365"/>
    <cellStyle name="40% - Accent1 44 3 3" xfId="6366"/>
    <cellStyle name="40% - Accent1 44 4" xfId="6367"/>
    <cellStyle name="40% - Accent1 44 4 2" xfId="6368"/>
    <cellStyle name="40% - Accent1 44 5" xfId="6369"/>
    <cellStyle name="40% - Accent1 44 5 2" xfId="6370"/>
    <cellStyle name="40% - Accent1 44 6" xfId="6371"/>
    <cellStyle name="40% - Accent1 45" xfId="6372"/>
    <cellStyle name="40% - Accent1 45 2" xfId="6373"/>
    <cellStyle name="40% - Accent1 45 2 2" xfId="6374"/>
    <cellStyle name="40% - Accent1 45 2 2 2" xfId="6375"/>
    <cellStyle name="40% - Accent1 45 2 3" xfId="6376"/>
    <cellStyle name="40% - Accent1 45 3" xfId="6377"/>
    <cellStyle name="40% - Accent1 45 3 2" xfId="6378"/>
    <cellStyle name="40% - Accent1 45 3 2 2" xfId="6379"/>
    <cellStyle name="40% - Accent1 45 3 3" xfId="6380"/>
    <cellStyle name="40% - Accent1 45 4" xfId="6381"/>
    <cellStyle name="40% - Accent1 45 4 2" xfId="6382"/>
    <cellStyle name="40% - Accent1 45 5" xfId="6383"/>
    <cellStyle name="40% - Accent1 45 5 2" xfId="6384"/>
    <cellStyle name="40% - Accent1 45 6" xfId="6385"/>
    <cellStyle name="40% - Accent1 46" xfId="6386"/>
    <cellStyle name="40% - Accent1 46 2" xfId="6387"/>
    <cellStyle name="40% - Accent1 46 2 2" xfId="6388"/>
    <cellStyle name="40% - Accent1 46 2 2 2" xfId="6389"/>
    <cellStyle name="40% - Accent1 46 2 3" xfId="6390"/>
    <cellStyle name="40% - Accent1 46 3" xfId="6391"/>
    <cellStyle name="40% - Accent1 46 3 2" xfId="6392"/>
    <cellStyle name="40% - Accent1 46 3 2 2" xfId="6393"/>
    <cellStyle name="40% - Accent1 46 3 3" xfId="6394"/>
    <cellStyle name="40% - Accent1 46 4" xfId="6395"/>
    <cellStyle name="40% - Accent1 46 4 2" xfId="6396"/>
    <cellStyle name="40% - Accent1 46 5" xfId="6397"/>
    <cellStyle name="40% - Accent1 46 5 2" xfId="6398"/>
    <cellStyle name="40% - Accent1 46 6" xfId="6399"/>
    <cellStyle name="40% - Accent1 47" xfId="6400"/>
    <cellStyle name="40% - Accent1 47 2" xfId="6401"/>
    <cellStyle name="40% - Accent1 47 2 2" xfId="6402"/>
    <cellStyle name="40% - Accent1 47 2 2 2" xfId="6403"/>
    <cellStyle name="40% - Accent1 47 2 3" xfId="6404"/>
    <cellStyle name="40% - Accent1 47 3" xfId="6405"/>
    <cellStyle name="40% - Accent1 47 3 2" xfId="6406"/>
    <cellStyle name="40% - Accent1 47 3 2 2" xfId="6407"/>
    <cellStyle name="40% - Accent1 47 3 3" xfId="6408"/>
    <cellStyle name="40% - Accent1 47 4" xfId="6409"/>
    <cellStyle name="40% - Accent1 47 4 2" xfId="6410"/>
    <cellStyle name="40% - Accent1 47 5" xfId="6411"/>
    <cellStyle name="40% - Accent1 47 5 2" xfId="6412"/>
    <cellStyle name="40% - Accent1 47 6" xfId="6413"/>
    <cellStyle name="40% - Accent1 48" xfId="6414"/>
    <cellStyle name="40% - Accent1 48 2" xfId="6415"/>
    <cellStyle name="40% - Accent1 48 2 2" xfId="6416"/>
    <cellStyle name="40% - Accent1 48 2 2 2" xfId="6417"/>
    <cellStyle name="40% - Accent1 48 2 3" xfId="6418"/>
    <cellStyle name="40% - Accent1 48 3" xfId="6419"/>
    <cellStyle name="40% - Accent1 48 3 2" xfId="6420"/>
    <cellStyle name="40% - Accent1 48 3 2 2" xfId="6421"/>
    <cellStyle name="40% - Accent1 48 3 3" xfId="6422"/>
    <cellStyle name="40% - Accent1 48 4" xfId="6423"/>
    <cellStyle name="40% - Accent1 48 4 2" xfId="6424"/>
    <cellStyle name="40% - Accent1 48 5" xfId="6425"/>
    <cellStyle name="40% - Accent1 48 5 2" xfId="6426"/>
    <cellStyle name="40% - Accent1 48 6" xfId="6427"/>
    <cellStyle name="40% - Accent1 49" xfId="6428"/>
    <cellStyle name="40% - Accent1 49 2" xfId="6429"/>
    <cellStyle name="40% - Accent1 49 2 2" xfId="6430"/>
    <cellStyle name="40% - Accent1 49 2 2 2" xfId="6431"/>
    <cellStyle name="40% - Accent1 49 2 3" xfId="6432"/>
    <cellStyle name="40% - Accent1 49 3" xfId="6433"/>
    <cellStyle name="40% - Accent1 49 3 2" xfId="6434"/>
    <cellStyle name="40% - Accent1 49 3 2 2" xfId="6435"/>
    <cellStyle name="40% - Accent1 49 3 3" xfId="6436"/>
    <cellStyle name="40% - Accent1 49 4" xfId="6437"/>
    <cellStyle name="40% - Accent1 49 4 2" xfId="6438"/>
    <cellStyle name="40% - Accent1 49 5" xfId="6439"/>
    <cellStyle name="40% - Accent1 49 5 2" xfId="6440"/>
    <cellStyle name="40% - Accent1 49 6" xfId="6441"/>
    <cellStyle name="40% - Accent1 5" xfId="6442"/>
    <cellStyle name="40% - Accent1 5 2" xfId="6443"/>
    <cellStyle name="40% - Accent1 5 3" xfId="6444"/>
    <cellStyle name="40% - Accent1 5 3 2" xfId="6445"/>
    <cellStyle name="40% - Accent1 5 3 2 2" xfId="29853"/>
    <cellStyle name="40% - Accent1 5 3 2 2 2" xfId="33424"/>
    <cellStyle name="40% - Accent1 5 3 2 3" xfId="31640"/>
    <cellStyle name="40% - Accent1 5 3 3" xfId="29852"/>
    <cellStyle name="40% - Accent1 5 3 3 2" xfId="33423"/>
    <cellStyle name="40% - Accent1 5 3 4" xfId="31639"/>
    <cellStyle name="40% - Accent1 5 4" xfId="6446"/>
    <cellStyle name="40% - Accent1 5 4 2" xfId="6447"/>
    <cellStyle name="40% - Accent1 5 4 2 2" xfId="29855"/>
    <cellStyle name="40% - Accent1 5 4 2 2 2" xfId="33426"/>
    <cellStyle name="40% - Accent1 5 4 2 3" xfId="31642"/>
    <cellStyle name="40% - Accent1 5 4 3" xfId="29854"/>
    <cellStyle name="40% - Accent1 5 4 3 2" xfId="33425"/>
    <cellStyle name="40% - Accent1 5 4 4" xfId="31641"/>
    <cellStyle name="40% - Accent1 5 5" xfId="6448"/>
    <cellStyle name="40% - Accent1 5 5 2" xfId="29856"/>
    <cellStyle name="40% - Accent1 5 5 2 2" xfId="33427"/>
    <cellStyle name="40% - Accent1 5 5 3" xfId="31643"/>
    <cellStyle name="40% - Accent1 5 6" xfId="29851"/>
    <cellStyle name="40% - Accent1 5 6 2" xfId="33422"/>
    <cellStyle name="40% - Accent1 5 7" xfId="31638"/>
    <cellStyle name="40% - Accent1 50" xfId="6449"/>
    <cellStyle name="40% - Accent1 50 2" xfId="6450"/>
    <cellStyle name="40% - Accent1 50 2 2" xfId="6451"/>
    <cellStyle name="40% - Accent1 50 2 2 2" xfId="6452"/>
    <cellStyle name="40% - Accent1 50 2 3" xfId="6453"/>
    <cellStyle name="40% - Accent1 50 3" xfId="6454"/>
    <cellStyle name="40% - Accent1 50 3 2" xfId="6455"/>
    <cellStyle name="40% - Accent1 50 3 2 2" xfId="6456"/>
    <cellStyle name="40% - Accent1 50 3 3" xfId="6457"/>
    <cellStyle name="40% - Accent1 50 4" xfId="6458"/>
    <cellStyle name="40% - Accent1 50 4 2" xfId="6459"/>
    <cellStyle name="40% - Accent1 50 5" xfId="6460"/>
    <cellStyle name="40% - Accent1 50 5 2" xfId="6461"/>
    <cellStyle name="40% - Accent1 50 6" xfId="6462"/>
    <cellStyle name="40% - Accent1 51" xfId="6463"/>
    <cellStyle name="40% - Accent1 51 2" xfId="6464"/>
    <cellStyle name="40% - Accent1 51 2 2" xfId="6465"/>
    <cellStyle name="40% - Accent1 51 2 2 2" xfId="6466"/>
    <cellStyle name="40% - Accent1 51 2 3" xfId="6467"/>
    <cellStyle name="40% - Accent1 51 3" xfId="6468"/>
    <cellStyle name="40% - Accent1 51 3 2" xfId="6469"/>
    <cellStyle name="40% - Accent1 51 3 2 2" xfId="6470"/>
    <cellStyle name="40% - Accent1 51 3 3" xfId="6471"/>
    <cellStyle name="40% - Accent1 51 4" xfId="6472"/>
    <cellStyle name="40% - Accent1 51 4 2" xfId="6473"/>
    <cellStyle name="40% - Accent1 51 5" xfId="6474"/>
    <cellStyle name="40% - Accent1 51 5 2" xfId="6475"/>
    <cellStyle name="40% - Accent1 51 6" xfId="6476"/>
    <cellStyle name="40% - Accent1 52" xfId="6477"/>
    <cellStyle name="40% - Accent1 52 2" xfId="6478"/>
    <cellStyle name="40% - Accent1 52 2 2" xfId="6479"/>
    <cellStyle name="40% - Accent1 52 2 2 2" xfId="6480"/>
    <cellStyle name="40% - Accent1 52 2 3" xfId="6481"/>
    <cellStyle name="40% - Accent1 52 3" xfId="6482"/>
    <cellStyle name="40% - Accent1 52 3 2" xfId="6483"/>
    <cellStyle name="40% - Accent1 52 3 2 2" xfId="6484"/>
    <cellStyle name="40% - Accent1 52 3 3" xfId="6485"/>
    <cellStyle name="40% - Accent1 52 4" xfId="6486"/>
    <cellStyle name="40% - Accent1 52 4 2" xfId="6487"/>
    <cellStyle name="40% - Accent1 52 5" xfId="6488"/>
    <cellStyle name="40% - Accent1 52 5 2" xfId="6489"/>
    <cellStyle name="40% - Accent1 52 6" xfId="6490"/>
    <cellStyle name="40% - Accent1 53" xfId="6491"/>
    <cellStyle name="40% - Accent1 53 2" xfId="6492"/>
    <cellStyle name="40% - Accent1 53 2 2" xfId="6493"/>
    <cellStyle name="40% - Accent1 53 2 2 2" xfId="6494"/>
    <cellStyle name="40% - Accent1 53 2 3" xfId="6495"/>
    <cellStyle name="40% - Accent1 53 3" xfId="6496"/>
    <cellStyle name="40% - Accent1 53 3 2" xfId="6497"/>
    <cellStyle name="40% - Accent1 53 3 2 2" xfId="6498"/>
    <cellStyle name="40% - Accent1 53 3 3" xfId="6499"/>
    <cellStyle name="40% - Accent1 53 4" xfId="6500"/>
    <cellStyle name="40% - Accent1 53 4 2" xfId="6501"/>
    <cellStyle name="40% - Accent1 53 5" xfId="6502"/>
    <cellStyle name="40% - Accent1 53 5 2" xfId="6503"/>
    <cellStyle name="40% - Accent1 53 6" xfId="6504"/>
    <cellStyle name="40% - Accent1 54" xfId="6505"/>
    <cellStyle name="40% - Accent1 54 2" xfId="6506"/>
    <cellStyle name="40% - Accent1 54 2 2" xfId="6507"/>
    <cellStyle name="40% - Accent1 54 2 2 2" xfId="6508"/>
    <cellStyle name="40% - Accent1 54 2 3" xfId="6509"/>
    <cellStyle name="40% - Accent1 54 3" xfId="6510"/>
    <cellStyle name="40% - Accent1 54 3 2" xfId="6511"/>
    <cellStyle name="40% - Accent1 54 3 2 2" xfId="6512"/>
    <cellStyle name="40% - Accent1 54 3 3" xfId="6513"/>
    <cellStyle name="40% - Accent1 54 4" xfId="6514"/>
    <cellStyle name="40% - Accent1 54 4 2" xfId="6515"/>
    <cellStyle name="40% - Accent1 54 5" xfId="6516"/>
    <cellStyle name="40% - Accent1 54 5 2" xfId="6517"/>
    <cellStyle name="40% - Accent1 54 6" xfId="6518"/>
    <cellStyle name="40% - Accent1 55" xfId="6519"/>
    <cellStyle name="40% - Accent1 55 2" xfId="6520"/>
    <cellStyle name="40% - Accent1 55 2 2" xfId="6521"/>
    <cellStyle name="40% - Accent1 55 2 2 2" xfId="6522"/>
    <cellStyle name="40% - Accent1 55 2 3" xfId="6523"/>
    <cellStyle name="40% - Accent1 55 3" xfId="6524"/>
    <cellStyle name="40% - Accent1 55 3 2" xfId="6525"/>
    <cellStyle name="40% - Accent1 55 3 2 2" xfId="6526"/>
    <cellStyle name="40% - Accent1 55 3 3" xfId="6527"/>
    <cellStyle name="40% - Accent1 55 4" xfId="6528"/>
    <cellStyle name="40% - Accent1 55 4 2" xfId="6529"/>
    <cellStyle name="40% - Accent1 55 5" xfId="6530"/>
    <cellStyle name="40% - Accent1 55 5 2" xfId="6531"/>
    <cellStyle name="40% - Accent1 55 6" xfId="6532"/>
    <cellStyle name="40% - Accent1 56" xfId="6533"/>
    <cellStyle name="40% - Accent1 56 2" xfId="6534"/>
    <cellStyle name="40% - Accent1 56 2 2" xfId="6535"/>
    <cellStyle name="40% - Accent1 56 2 2 2" xfId="6536"/>
    <cellStyle name="40% - Accent1 56 2 3" xfId="6537"/>
    <cellStyle name="40% - Accent1 56 3" xfId="6538"/>
    <cellStyle name="40% - Accent1 56 3 2" xfId="6539"/>
    <cellStyle name="40% - Accent1 56 3 2 2" xfId="6540"/>
    <cellStyle name="40% - Accent1 56 3 3" xfId="6541"/>
    <cellStyle name="40% - Accent1 56 4" xfId="6542"/>
    <cellStyle name="40% - Accent1 56 4 2" xfId="6543"/>
    <cellStyle name="40% - Accent1 56 5" xfId="6544"/>
    <cellStyle name="40% - Accent1 56 5 2" xfId="6545"/>
    <cellStyle name="40% - Accent1 56 6" xfId="6546"/>
    <cellStyle name="40% - Accent1 57" xfId="6547"/>
    <cellStyle name="40% - Accent1 57 2" xfId="6548"/>
    <cellStyle name="40% - Accent1 57 2 2" xfId="6549"/>
    <cellStyle name="40% - Accent1 57 2 2 2" xfId="6550"/>
    <cellStyle name="40% - Accent1 57 2 3" xfId="6551"/>
    <cellStyle name="40% - Accent1 57 3" xfId="6552"/>
    <cellStyle name="40% - Accent1 57 3 2" xfId="6553"/>
    <cellStyle name="40% - Accent1 57 3 2 2" xfId="6554"/>
    <cellStyle name="40% - Accent1 57 3 3" xfId="6555"/>
    <cellStyle name="40% - Accent1 57 4" xfId="6556"/>
    <cellStyle name="40% - Accent1 57 4 2" xfId="6557"/>
    <cellStyle name="40% - Accent1 57 5" xfId="6558"/>
    <cellStyle name="40% - Accent1 57 5 2" xfId="6559"/>
    <cellStyle name="40% - Accent1 57 6" xfId="6560"/>
    <cellStyle name="40% - Accent1 58" xfId="6561"/>
    <cellStyle name="40% - Accent1 58 2" xfId="6562"/>
    <cellStyle name="40% - Accent1 58 2 2" xfId="6563"/>
    <cellStyle name="40% - Accent1 58 2 2 2" xfId="6564"/>
    <cellStyle name="40% - Accent1 58 2 3" xfId="6565"/>
    <cellStyle name="40% - Accent1 58 3" xfId="6566"/>
    <cellStyle name="40% - Accent1 58 3 2" xfId="6567"/>
    <cellStyle name="40% - Accent1 58 3 2 2" xfId="6568"/>
    <cellStyle name="40% - Accent1 58 3 3" xfId="6569"/>
    <cellStyle name="40% - Accent1 58 4" xfId="6570"/>
    <cellStyle name="40% - Accent1 58 4 2" xfId="6571"/>
    <cellStyle name="40% - Accent1 58 5" xfId="6572"/>
    <cellStyle name="40% - Accent1 58 5 2" xfId="6573"/>
    <cellStyle name="40% - Accent1 58 6" xfId="6574"/>
    <cellStyle name="40% - Accent1 59" xfId="6575"/>
    <cellStyle name="40% - Accent1 6" xfId="6576"/>
    <cellStyle name="40% - Accent1 6 2" xfId="6577"/>
    <cellStyle name="40% - Accent1 6 3" xfId="6578"/>
    <cellStyle name="40% - Accent1 6 3 2" xfId="6579"/>
    <cellStyle name="40% - Accent1 6 3 2 2" xfId="29859"/>
    <cellStyle name="40% - Accent1 6 3 2 2 2" xfId="33430"/>
    <cellStyle name="40% - Accent1 6 3 2 3" xfId="31646"/>
    <cellStyle name="40% - Accent1 6 3 3" xfId="29858"/>
    <cellStyle name="40% - Accent1 6 3 3 2" xfId="33429"/>
    <cellStyle name="40% - Accent1 6 3 4" xfId="31645"/>
    <cellStyle name="40% - Accent1 6 4" xfId="6580"/>
    <cellStyle name="40% - Accent1 6 4 2" xfId="6581"/>
    <cellStyle name="40% - Accent1 6 4 2 2" xfId="29861"/>
    <cellStyle name="40% - Accent1 6 4 2 2 2" xfId="33432"/>
    <cellStyle name="40% - Accent1 6 4 2 3" xfId="31648"/>
    <cellStyle name="40% - Accent1 6 4 3" xfId="29860"/>
    <cellStyle name="40% - Accent1 6 4 3 2" xfId="33431"/>
    <cellStyle name="40% - Accent1 6 4 4" xfId="31647"/>
    <cellStyle name="40% - Accent1 6 5" xfId="6582"/>
    <cellStyle name="40% - Accent1 6 5 2" xfId="29862"/>
    <cellStyle name="40% - Accent1 6 5 2 2" xfId="33433"/>
    <cellStyle name="40% - Accent1 6 5 3" xfId="31649"/>
    <cellStyle name="40% - Accent1 6 6" xfId="29857"/>
    <cellStyle name="40% - Accent1 6 6 2" xfId="33428"/>
    <cellStyle name="40% - Accent1 6 7" xfId="31644"/>
    <cellStyle name="40% - Accent1 7" xfId="6583"/>
    <cellStyle name="40% - Accent1 7 2" xfId="6584"/>
    <cellStyle name="40% - Accent1 7 3" xfId="6585"/>
    <cellStyle name="40% - Accent1 7 3 2" xfId="6586"/>
    <cellStyle name="40% - Accent1 7 3 2 2" xfId="29865"/>
    <cellStyle name="40% - Accent1 7 3 2 2 2" xfId="33436"/>
    <cellStyle name="40% - Accent1 7 3 2 3" xfId="31652"/>
    <cellStyle name="40% - Accent1 7 3 3" xfId="29864"/>
    <cellStyle name="40% - Accent1 7 3 3 2" xfId="33435"/>
    <cellStyle name="40% - Accent1 7 3 4" xfId="31651"/>
    <cellStyle name="40% - Accent1 7 4" xfId="6587"/>
    <cellStyle name="40% - Accent1 7 4 2" xfId="6588"/>
    <cellStyle name="40% - Accent1 7 4 2 2" xfId="29867"/>
    <cellStyle name="40% - Accent1 7 4 2 2 2" xfId="33438"/>
    <cellStyle name="40% - Accent1 7 4 2 3" xfId="31654"/>
    <cellStyle name="40% - Accent1 7 4 3" xfId="29866"/>
    <cellStyle name="40% - Accent1 7 4 3 2" xfId="33437"/>
    <cellStyle name="40% - Accent1 7 4 4" xfId="31653"/>
    <cellStyle name="40% - Accent1 7 5" xfId="6589"/>
    <cellStyle name="40% - Accent1 7 5 2" xfId="29868"/>
    <cellStyle name="40% - Accent1 7 5 2 2" xfId="33439"/>
    <cellStyle name="40% - Accent1 7 5 3" xfId="31655"/>
    <cellStyle name="40% - Accent1 7 6" xfId="29863"/>
    <cellStyle name="40% - Accent1 7 6 2" xfId="33434"/>
    <cellStyle name="40% - Accent1 7 7" xfId="31650"/>
    <cellStyle name="40% - Accent1 8" xfId="6590"/>
    <cellStyle name="40% - Accent1 8 2" xfId="6591"/>
    <cellStyle name="40% - Accent1 8 3" xfId="6592"/>
    <cellStyle name="40% - Accent1 8 3 2" xfId="6593"/>
    <cellStyle name="40% - Accent1 8 3 2 2" xfId="29871"/>
    <cellStyle name="40% - Accent1 8 3 2 2 2" xfId="33442"/>
    <cellStyle name="40% - Accent1 8 3 2 3" xfId="31658"/>
    <cellStyle name="40% - Accent1 8 3 3" xfId="29870"/>
    <cellStyle name="40% - Accent1 8 3 3 2" xfId="33441"/>
    <cellStyle name="40% - Accent1 8 3 4" xfId="31657"/>
    <cellStyle name="40% - Accent1 8 4" xfId="6594"/>
    <cellStyle name="40% - Accent1 8 4 2" xfId="6595"/>
    <cellStyle name="40% - Accent1 8 4 2 2" xfId="29873"/>
    <cellStyle name="40% - Accent1 8 4 2 2 2" xfId="33444"/>
    <cellStyle name="40% - Accent1 8 4 2 3" xfId="31660"/>
    <cellStyle name="40% - Accent1 8 4 3" xfId="29872"/>
    <cellStyle name="40% - Accent1 8 4 3 2" xfId="33443"/>
    <cellStyle name="40% - Accent1 8 4 4" xfId="31659"/>
    <cellStyle name="40% - Accent1 8 5" xfId="6596"/>
    <cellStyle name="40% - Accent1 8 5 2" xfId="29874"/>
    <cellStyle name="40% - Accent1 8 5 2 2" xfId="33445"/>
    <cellStyle name="40% - Accent1 8 5 3" xfId="31661"/>
    <cellStyle name="40% - Accent1 8 6" xfId="29869"/>
    <cellStyle name="40% - Accent1 8 6 2" xfId="33440"/>
    <cellStyle name="40% - Accent1 8 7" xfId="31656"/>
    <cellStyle name="40% - Accent1 9" xfId="6597"/>
    <cellStyle name="40% - Accent1 9 2" xfId="6598"/>
    <cellStyle name="40% - Accent1 9 3" xfId="6599"/>
    <cellStyle name="40% - Accent1 9 3 2" xfId="6600"/>
    <cellStyle name="40% - Accent1 9 3 2 2" xfId="29877"/>
    <cellStyle name="40% - Accent1 9 3 2 2 2" xfId="33448"/>
    <cellStyle name="40% - Accent1 9 3 2 3" xfId="31664"/>
    <cellStyle name="40% - Accent1 9 3 3" xfId="29876"/>
    <cellStyle name="40% - Accent1 9 3 3 2" xfId="33447"/>
    <cellStyle name="40% - Accent1 9 3 4" xfId="31663"/>
    <cellStyle name="40% - Accent1 9 4" xfId="6601"/>
    <cellStyle name="40% - Accent1 9 4 2" xfId="29878"/>
    <cellStyle name="40% - Accent1 9 4 2 2" xfId="33449"/>
    <cellStyle name="40% - Accent1 9 4 3" xfId="31665"/>
    <cellStyle name="40% - Accent1 9 5" xfId="29875"/>
    <cellStyle name="40% - Accent1 9 5 2" xfId="33446"/>
    <cellStyle name="40% - Accent1 9 6" xfId="31662"/>
    <cellStyle name="40% - Accent2 10" xfId="6602"/>
    <cellStyle name="40% - Accent2 10 2" xfId="6603"/>
    <cellStyle name="40% - Accent2 10 3" xfId="6604"/>
    <cellStyle name="40% - Accent2 10 3 2" xfId="6605"/>
    <cellStyle name="40% - Accent2 10 3 2 2" xfId="29881"/>
    <cellStyle name="40% - Accent2 10 3 2 2 2" xfId="33452"/>
    <cellStyle name="40% - Accent2 10 3 2 3" xfId="31668"/>
    <cellStyle name="40% - Accent2 10 3 3" xfId="29880"/>
    <cellStyle name="40% - Accent2 10 3 3 2" xfId="33451"/>
    <cellStyle name="40% - Accent2 10 3 4" xfId="31667"/>
    <cellStyle name="40% - Accent2 10 4" xfId="6606"/>
    <cellStyle name="40% - Accent2 10 4 2" xfId="29882"/>
    <cellStyle name="40% - Accent2 10 4 2 2" xfId="33453"/>
    <cellStyle name="40% - Accent2 10 4 3" xfId="31669"/>
    <cellStyle name="40% - Accent2 10 5" xfId="29879"/>
    <cellStyle name="40% - Accent2 10 5 2" xfId="33450"/>
    <cellStyle name="40% - Accent2 10 6" xfId="31666"/>
    <cellStyle name="40% - Accent2 11" xfId="6607"/>
    <cellStyle name="40% - Accent2 11 2" xfId="6608"/>
    <cellStyle name="40% - Accent2 11 3" xfId="6609"/>
    <cellStyle name="40% - Accent2 11 3 2" xfId="6610"/>
    <cellStyle name="40% - Accent2 11 3 2 2" xfId="29885"/>
    <cellStyle name="40% - Accent2 11 3 2 2 2" xfId="33456"/>
    <cellStyle name="40% - Accent2 11 3 2 3" xfId="31672"/>
    <cellStyle name="40% - Accent2 11 3 3" xfId="29884"/>
    <cellStyle name="40% - Accent2 11 3 3 2" xfId="33455"/>
    <cellStyle name="40% - Accent2 11 3 4" xfId="31671"/>
    <cellStyle name="40% - Accent2 11 4" xfId="6611"/>
    <cellStyle name="40% - Accent2 11 4 2" xfId="29886"/>
    <cellStyle name="40% - Accent2 11 4 2 2" xfId="33457"/>
    <cellStyle name="40% - Accent2 11 4 3" xfId="31673"/>
    <cellStyle name="40% - Accent2 11 5" xfId="29883"/>
    <cellStyle name="40% - Accent2 11 5 2" xfId="33454"/>
    <cellStyle name="40% - Accent2 11 6" xfId="31670"/>
    <cellStyle name="40% - Accent2 12" xfId="6612"/>
    <cellStyle name="40% - Accent2 12 2" xfId="6613"/>
    <cellStyle name="40% - Accent2 12 3" xfId="6614"/>
    <cellStyle name="40% - Accent2 12 3 2" xfId="6615"/>
    <cellStyle name="40% - Accent2 12 3 2 2" xfId="29888"/>
    <cellStyle name="40% - Accent2 12 3 2 2 2" xfId="33459"/>
    <cellStyle name="40% - Accent2 12 3 2 3" xfId="31675"/>
    <cellStyle name="40% - Accent2 12 3 3" xfId="29887"/>
    <cellStyle name="40% - Accent2 12 3 3 2" xfId="33458"/>
    <cellStyle name="40% - Accent2 12 3 4" xfId="31674"/>
    <cellStyle name="40% - Accent2 12 4" xfId="6616"/>
    <cellStyle name="40% - Accent2 12 4 2" xfId="29889"/>
    <cellStyle name="40% - Accent2 12 4 2 2" xfId="33460"/>
    <cellStyle name="40% - Accent2 12 4 3" xfId="31676"/>
    <cellStyle name="40% - Accent2 13" xfId="6617"/>
    <cellStyle name="40% - Accent2 14" xfId="6618"/>
    <cellStyle name="40% - Accent2 14 2" xfId="6619"/>
    <cellStyle name="40% - Accent2 14 2 2" xfId="29891"/>
    <cellStyle name="40% - Accent2 14 2 2 2" xfId="33462"/>
    <cellStyle name="40% - Accent2 14 2 3" xfId="31678"/>
    <cellStyle name="40% - Accent2 14 3" xfId="29890"/>
    <cellStyle name="40% - Accent2 14 3 2" xfId="33461"/>
    <cellStyle name="40% - Accent2 14 4" xfId="31677"/>
    <cellStyle name="40% - Accent2 15" xfId="6620"/>
    <cellStyle name="40% - Accent2 15 2" xfId="6621"/>
    <cellStyle name="40% - Accent2 15 2 2" xfId="6622"/>
    <cellStyle name="40% - Accent2 15 2 2 2" xfId="6623"/>
    <cellStyle name="40% - Accent2 15 2 3" xfId="6624"/>
    <cellStyle name="40% - Accent2 15 3" xfId="6625"/>
    <cellStyle name="40% - Accent2 15 3 2" xfId="6626"/>
    <cellStyle name="40% - Accent2 15 3 2 2" xfId="6627"/>
    <cellStyle name="40% - Accent2 15 3 3" xfId="6628"/>
    <cellStyle name="40% - Accent2 15 4" xfId="6629"/>
    <cellStyle name="40% - Accent2 15 4 2" xfId="6630"/>
    <cellStyle name="40% - Accent2 15 5" xfId="6631"/>
    <cellStyle name="40% - Accent2 15 5 2" xfId="6632"/>
    <cellStyle name="40% - Accent2 15 6" xfId="6633"/>
    <cellStyle name="40% - Accent2 16" xfId="6634"/>
    <cellStyle name="40% - Accent2 16 2" xfId="6635"/>
    <cellStyle name="40% - Accent2 16 2 2" xfId="6636"/>
    <cellStyle name="40% - Accent2 16 2 2 2" xfId="6637"/>
    <cellStyle name="40% - Accent2 16 2 3" xfId="6638"/>
    <cellStyle name="40% - Accent2 16 3" xfId="6639"/>
    <cellStyle name="40% - Accent2 16 3 2" xfId="6640"/>
    <cellStyle name="40% - Accent2 16 3 2 2" xfId="6641"/>
    <cellStyle name="40% - Accent2 16 3 3" xfId="6642"/>
    <cellStyle name="40% - Accent2 16 4" xfId="6643"/>
    <cellStyle name="40% - Accent2 16 4 2" xfId="6644"/>
    <cellStyle name="40% - Accent2 16 5" xfId="6645"/>
    <cellStyle name="40% - Accent2 16 5 2" xfId="6646"/>
    <cellStyle name="40% - Accent2 16 6" xfId="6647"/>
    <cellStyle name="40% - Accent2 17" xfId="6648"/>
    <cellStyle name="40% - Accent2 17 2" xfId="6649"/>
    <cellStyle name="40% - Accent2 17 2 2" xfId="6650"/>
    <cellStyle name="40% - Accent2 17 2 2 2" xfId="6651"/>
    <cellStyle name="40% - Accent2 17 2 3" xfId="6652"/>
    <cellStyle name="40% - Accent2 17 3" xfId="6653"/>
    <cellStyle name="40% - Accent2 17 3 2" xfId="6654"/>
    <cellStyle name="40% - Accent2 17 3 2 2" xfId="6655"/>
    <cellStyle name="40% - Accent2 17 3 3" xfId="6656"/>
    <cellStyle name="40% - Accent2 17 4" xfId="6657"/>
    <cellStyle name="40% - Accent2 17 4 2" xfId="6658"/>
    <cellStyle name="40% - Accent2 17 5" xfId="6659"/>
    <cellStyle name="40% - Accent2 17 5 2" xfId="6660"/>
    <cellStyle name="40% - Accent2 17 6" xfId="6661"/>
    <cellStyle name="40% - Accent2 18" xfId="6662"/>
    <cellStyle name="40% - Accent2 18 2" xfId="6663"/>
    <cellStyle name="40% - Accent2 18 2 2" xfId="6664"/>
    <cellStyle name="40% - Accent2 18 2 2 2" xfId="6665"/>
    <cellStyle name="40% - Accent2 18 2 3" xfId="6666"/>
    <cellStyle name="40% - Accent2 18 3" xfId="6667"/>
    <cellStyle name="40% - Accent2 18 3 2" xfId="6668"/>
    <cellStyle name="40% - Accent2 18 3 2 2" xfId="6669"/>
    <cellStyle name="40% - Accent2 18 3 3" xfId="6670"/>
    <cellStyle name="40% - Accent2 18 4" xfId="6671"/>
    <cellStyle name="40% - Accent2 18 4 2" xfId="6672"/>
    <cellStyle name="40% - Accent2 18 5" xfId="6673"/>
    <cellStyle name="40% - Accent2 18 5 2" xfId="6674"/>
    <cellStyle name="40% - Accent2 18 6" xfId="6675"/>
    <cellStyle name="40% - Accent2 19" xfId="6676"/>
    <cellStyle name="40% - Accent2 19 2" xfId="6677"/>
    <cellStyle name="40% - Accent2 19 2 2" xfId="6678"/>
    <cellStyle name="40% - Accent2 19 2 2 2" xfId="6679"/>
    <cellStyle name="40% - Accent2 19 2 3" xfId="6680"/>
    <cellStyle name="40% - Accent2 19 3" xfId="6681"/>
    <cellStyle name="40% - Accent2 19 3 2" xfId="6682"/>
    <cellStyle name="40% - Accent2 19 3 2 2" xfId="6683"/>
    <cellStyle name="40% - Accent2 19 3 3" xfId="6684"/>
    <cellStyle name="40% - Accent2 19 4" xfId="6685"/>
    <cellStyle name="40% - Accent2 19 4 2" xfId="6686"/>
    <cellStyle name="40% - Accent2 19 5" xfId="6687"/>
    <cellStyle name="40% - Accent2 19 5 2" xfId="6688"/>
    <cellStyle name="40% - Accent2 19 6" xfId="6689"/>
    <cellStyle name="40% - Accent2 2" xfId="6690"/>
    <cellStyle name="40% - Accent2 2 10" xfId="6691"/>
    <cellStyle name="40% - Accent2 2 10 2" xfId="6692"/>
    <cellStyle name="40% - Accent2 2 10 2 2" xfId="29894"/>
    <cellStyle name="40% - Accent2 2 10 2 2 2" xfId="33465"/>
    <cellStyle name="40% - Accent2 2 10 2 3" xfId="31681"/>
    <cellStyle name="40% - Accent2 2 10 3" xfId="29893"/>
    <cellStyle name="40% - Accent2 2 10 3 2" xfId="33464"/>
    <cellStyle name="40% - Accent2 2 10 4" xfId="31680"/>
    <cellStyle name="40% - Accent2 2 11" xfId="6693"/>
    <cellStyle name="40% - Accent2 2 11 2" xfId="6694"/>
    <cellStyle name="40% - Accent2 2 11 2 2" xfId="6695"/>
    <cellStyle name="40% - Accent2 2 11 2 2 2" xfId="29897"/>
    <cellStyle name="40% - Accent2 2 11 2 2 2 2" xfId="33468"/>
    <cellStyle name="40% - Accent2 2 11 2 2 3" xfId="31684"/>
    <cellStyle name="40% - Accent2 2 11 2 3" xfId="29896"/>
    <cellStyle name="40% - Accent2 2 11 2 3 2" xfId="33467"/>
    <cellStyle name="40% - Accent2 2 11 2 4" xfId="31683"/>
    <cellStyle name="40% - Accent2 2 11 3" xfId="6696"/>
    <cellStyle name="40% - Accent2 2 11 3 2" xfId="29898"/>
    <cellStyle name="40% - Accent2 2 11 3 2 2" xfId="33469"/>
    <cellStyle name="40% - Accent2 2 11 3 3" xfId="31685"/>
    <cellStyle name="40% - Accent2 2 11 4" xfId="29895"/>
    <cellStyle name="40% - Accent2 2 11 4 2" xfId="33466"/>
    <cellStyle name="40% - Accent2 2 11 5" xfId="31682"/>
    <cellStyle name="40% - Accent2 2 12" xfId="6697"/>
    <cellStyle name="40% - Accent2 2 12 2" xfId="6698"/>
    <cellStyle name="40% - Accent2 2 12 2 2" xfId="29900"/>
    <cellStyle name="40% - Accent2 2 12 2 2 2" xfId="33471"/>
    <cellStyle name="40% - Accent2 2 12 2 3" xfId="31687"/>
    <cellStyle name="40% - Accent2 2 12 3" xfId="29899"/>
    <cellStyle name="40% - Accent2 2 12 3 2" xfId="33470"/>
    <cellStyle name="40% - Accent2 2 12 4" xfId="31686"/>
    <cellStyle name="40% - Accent2 2 13" xfId="6699"/>
    <cellStyle name="40% - Accent2 2 13 2" xfId="29901"/>
    <cellStyle name="40% - Accent2 2 13 2 2" xfId="33472"/>
    <cellStyle name="40% - Accent2 2 13 3" xfId="31688"/>
    <cellStyle name="40% - Accent2 2 14" xfId="29892"/>
    <cellStyle name="40% - Accent2 2 14 2" xfId="33463"/>
    <cellStyle name="40% - Accent2 2 15" xfId="31679"/>
    <cellStyle name="40% - Accent2 2 2" xfId="6700"/>
    <cellStyle name="40% - Accent2 2 2 10" xfId="6701"/>
    <cellStyle name="40% - Accent2 2 2 2" xfId="6702"/>
    <cellStyle name="40% - Accent2 2 2 2 2" xfId="6703"/>
    <cellStyle name="40% - Accent2 2 2 2 2 2" xfId="29902"/>
    <cellStyle name="40% - Accent2 2 2 2 2 2 2" xfId="33473"/>
    <cellStyle name="40% - Accent2 2 2 2 2 3" xfId="31689"/>
    <cellStyle name="40% - Accent2 2 2 3" xfId="6704"/>
    <cellStyle name="40% - Accent2 2 2 4" xfId="6705"/>
    <cellStyle name="40% - Accent2 2 2 5" xfId="6706"/>
    <cellStyle name="40% - Accent2 2 2 6" xfId="6707"/>
    <cellStyle name="40% - Accent2 2 2 7" xfId="6708"/>
    <cellStyle name="40% - Accent2 2 2 8" xfId="6709"/>
    <cellStyle name="40% - Accent2 2 2 9" xfId="6710"/>
    <cellStyle name="40% - Accent2 2 3" xfId="6711"/>
    <cellStyle name="40% - Accent2 2 3 2" xfId="6712"/>
    <cellStyle name="40% - Accent2 2 3 2 2" xfId="29904"/>
    <cellStyle name="40% - Accent2 2 3 2 2 2" xfId="33475"/>
    <cellStyle name="40% - Accent2 2 3 2 3" xfId="31691"/>
    <cellStyle name="40% - Accent2 2 3 3" xfId="29903"/>
    <cellStyle name="40% - Accent2 2 3 3 2" xfId="33474"/>
    <cellStyle name="40% - Accent2 2 3 4" xfId="31690"/>
    <cellStyle name="40% - Accent2 2 4" xfId="6713"/>
    <cellStyle name="40% - Accent2 2 4 2" xfId="6714"/>
    <cellStyle name="40% - Accent2 2 4 2 2" xfId="29906"/>
    <cellStyle name="40% - Accent2 2 4 2 2 2" xfId="33477"/>
    <cellStyle name="40% - Accent2 2 4 2 3" xfId="31693"/>
    <cellStyle name="40% - Accent2 2 4 3" xfId="29905"/>
    <cellStyle name="40% - Accent2 2 4 3 2" xfId="33476"/>
    <cellStyle name="40% - Accent2 2 4 4" xfId="31692"/>
    <cellStyle name="40% - Accent2 2 5" xfId="6715"/>
    <cellStyle name="40% - Accent2 2 5 2" xfId="6716"/>
    <cellStyle name="40% - Accent2 2 5 2 2" xfId="29908"/>
    <cellStyle name="40% - Accent2 2 5 2 2 2" xfId="33479"/>
    <cellStyle name="40% - Accent2 2 5 2 3" xfId="31695"/>
    <cellStyle name="40% - Accent2 2 5 3" xfId="29907"/>
    <cellStyle name="40% - Accent2 2 5 3 2" xfId="33478"/>
    <cellStyle name="40% - Accent2 2 5 4" xfId="31694"/>
    <cellStyle name="40% - Accent2 2 6" xfId="6717"/>
    <cellStyle name="40% - Accent2 2 6 2" xfId="6718"/>
    <cellStyle name="40% - Accent2 2 6 2 2" xfId="29910"/>
    <cellStyle name="40% - Accent2 2 6 2 2 2" xfId="33481"/>
    <cellStyle name="40% - Accent2 2 6 2 3" xfId="31697"/>
    <cellStyle name="40% - Accent2 2 6 3" xfId="29909"/>
    <cellStyle name="40% - Accent2 2 6 3 2" xfId="33480"/>
    <cellStyle name="40% - Accent2 2 6 4" xfId="31696"/>
    <cellStyle name="40% - Accent2 2 7" xfId="6719"/>
    <cellStyle name="40% - Accent2 2 7 2" xfId="6720"/>
    <cellStyle name="40% - Accent2 2 7 2 2" xfId="29912"/>
    <cellStyle name="40% - Accent2 2 7 2 2 2" xfId="33483"/>
    <cellStyle name="40% - Accent2 2 7 2 3" xfId="31699"/>
    <cellStyle name="40% - Accent2 2 7 3" xfId="29911"/>
    <cellStyle name="40% - Accent2 2 7 3 2" xfId="33482"/>
    <cellStyle name="40% - Accent2 2 7 4" xfId="31698"/>
    <cellStyle name="40% - Accent2 2 8" xfId="6721"/>
    <cellStyle name="40% - Accent2 2 8 2" xfId="6722"/>
    <cellStyle name="40% - Accent2 2 8 2 2" xfId="29914"/>
    <cellStyle name="40% - Accent2 2 8 2 2 2" xfId="33485"/>
    <cellStyle name="40% - Accent2 2 8 2 3" xfId="31701"/>
    <cellStyle name="40% - Accent2 2 8 3" xfId="29913"/>
    <cellStyle name="40% - Accent2 2 8 3 2" xfId="33484"/>
    <cellStyle name="40% - Accent2 2 8 4" xfId="31700"/>
    <cellStyle name="40% - Accent2 2 9" xfId="6723"/>
    <cellStyle name="40% - Accent2 2 9 2" xfId="6724"/>
    <cellStyle name="40% - Accent2 2 9 2 2" xfId="29916"/>
    <cellStyle name="40% - Accent2 2 9 2 2 2" xfId="33487"/>
    <cellStyle name="40% - Accent2 2 9 2 3" xfId="31703"/>
    <cellStyle name="40% - Accent2 2 9 3" xfId="29915"/>
    <cellStyle name="40% - Accent2 2 9 3 2" xfId="33486"/>
    <cellStyle name="40% - Accent2 2 9 4" xfId="31702"/>
    <cellStyle name="40% - Accent2 20" xfId="6725"/>
    <cellStyle name="40% - Accent2 20 2" xfId="6726"/>
    <cellStyle name="40% - Accent2 20 2 2" xfId="6727"/>
    <cellStyle name="40% - Accent2 20 2 2 2" xfId="6728"/>
    <cellStyle name="40% - Accent2 20 2 3" xfId="6729"/>
    <cellStyle name="40% - Accent2 20 3" xfId="6730"/>
    <cellStyle name="40% - Accent2 20 3 2" xfId="6731"/>
    <cellStyle name="40% - Accent2 20 3 2 2" xfId="6732"/>
    <cellStyle name="40% - Accent2 20 3 3" xfId="6733"/>
    <cellStyle name="40% - Accent2 20 4" xfId="6734"/>
    <cellStyle name="40% - Accent2 20 4 2" xfId="6735"/>
    <cellStyle name="40% - Accent2 20 5" xfId="6736"/>
    <cellStyle name="40% - Accent2 20 5 2" xfId="6737"/>
    <cellStyle name="40% - Accent2 20 6" xfId="6738"/>
    <cellStyle name="40% - Accent2 21" xfId="6739"/>
    <cellStyle name="40% - Accent2 21 2" xfId="6740"/>
    <cellStyle name="40% - Accent2 21 2 2" xfId="6741"/>
    <cellStyle name="40% - Accent2 21 2 2 2" xfId="6742"/>
    <cellStyle name="40% - Accent2 21 2 3" xfId="6743"/>
    <cellStyle name="40% - Accent2 21 3" xfId="6744"/>
    <cellStyle name="40% - Accent2 21 3 2" xfId="6745"/>
    <cellStyle name="40% - Accent2 21 3 2 2" xfId="6746"/>
    <cellStyle name="40% - Accent2 21 3 3" xfId="6747"/>
    <cellStyle name="40% - Accent2 21 4" xfId="6748"/>
    <cellStyle name="40% - Accent2 21 4 2" xfId="6749"/>
    <cellStyle name="40% - Accent2 21 5" xfId="6750"/>
    <cellStyle name="40% - Accent2 21 5 2" xfId="6751"/>
    <cellStyle name="40% - Accent2 21 6" xfId="6752"/>
    <cellStyle name="40% - Accent2 22" xfId="6753"/>
    <cellStyle name="40% - Accent2 22 2" xfId="6754"/>
    <cellStyle name="40% - Accent2 22 2 2" xfId="6755"/>
    <cellStyle name="40% - Accent2 22 2 2 2" xfId="6756"/>
    <cellStyle name="40% - Accent2 22 2 3" xfId="6757"/>
    <cellStyle name="40% - Accent2 22 3" xfId="6758"/>
    <cellStyle name="40% - Accent2 22 3 2" xfId="6759"/>
    <cellStyle name="40% - Accent2 22 3 2 2" xfId="6760"/>
    <cellStyle name="40% - Accent2 22 3 3" xfId="6761"/>
    <cellStyle name="40% - Accent2 22 4" xfId="6762"/>
    <cellStyle name="40% - Accent2 22 4 2" xfId="6763"/>
    <cellStyle name="40% - Accent2 22 5" xfId="6764"/>
    <cellStyle name="40% - Accent2 22 5 2" xfId="6765"/>
    <cellStyle name="40% - Accent2 22 6" xfId="6766"/>
    <cellStyle name="40% - Accent2 23" xfId="6767"/>
    <cellStyle name="40% - Accent2 23 2" xfId="6768"/>
    <cellStyle name="40% - Accent2 23 2 2" xfId="6769"/>
    <cellStyle name="40% - Accent2 23 2 2 2" xfId="6770"/>
    <cellStyle name="40% - Accent2 23 2 3" xfId="6771"/>
    <cellStyle name="40% - Accent2 23 3" xfId="6772"/>
    <cellStyle name="40% - Accent2 23 3 2" xfId="6773"/>
    <cellStyle name="40% - Accent2 23 3 2 2" xfId="6774"/>
    <cellStyle name="40% - Accent2 23 3 3" xfId="6775"/>
    <cellStyle name="40% - Accent2 23 4" xfId="6776"/>
    <cellStyle name="40% - Accent2 23 4 2" xfId="6777"/>
    <cellStyle name="40% - Accent2 23 5" xfId="6778"/>
    <cellStyle name="40% - Accent2 23 5 2" xfId="6779"/>
    <cellStyle name="40% - Accent2 23 6" xfId="6780"/>
    <cellStyle name="40% - Accent2 24" xfId="6781"/>
    <cellStyle name="40% - Accent2 24 2" xfId="6782"/>
    <cellStyle name="40% - Accent2 24 2 2" xfId="6783"/>
    <cellStyle name="40% - Accent2 24 2 2 2" xfId="6784"/>
    <cellStyle name="40% - Accent2 24 2 3" xfId="6785"/>
    <cellStyle name="40% - Accent2 24 3" xfId="6786"/>
    <cellStyle name="40% - Accent2 24 3 2" xfId="6787"/>
    <cellStyle name="40% - Accent2 24 3 2 2" xfId="6788"/>
    <cellStyle name="40% - Accent2 24 3 3" xfId="6789"/>
    <cellStyle name="40% - Accent2 24 4" xfId="6790"/>
    <cellStyle name="40% - Accent2 24 4 2" xfId="6791"/>
    <cellStyle name="40% - Accent2 24 5" xfId="6792"/>
    <cellStyle name="40% - Accent2 24 5 2" xfId="6793"/>
    <cellStyle name="40% - Accent2 24 6" xfId="6794"/>
    <cellStyle name="40% - Accent2 25" xfId="6795"/>
    <cellStyle name="40% - Accent2 25 2" xfId="6796"/>
    <cellStyle name="40% - Accent2 25 2 2" xfId="6797"/>
    <cellStyle name="40% - Accent2 25 2 2 2" xfId="6798"/>
    <cellStyle name="40% - Accent2 25 2 3" xfId="6799"/>
    <cellStyle name="40% - Accent2 25 3" xfId="6800"/>
    <cellStyle name="40% - Accent2 25 3 2" xfId="6801"/>
    <cellStyle name="40% - Accent2 25 3 2 2" xfId="6802"/>
    <cellStyle name="40% - Accent2 25 3 3" xfId="6803"/>
    <cellStyle name="40% - Accent2 25 4" xfId="6804"/>
    <cellStyle name="40% - Accent2 25 4 2" xfId="6805"/>
    <cellStyle name="40% - Accent2 25 5" xfId="6806"/>
    <cellStyle name="40% - Accent2 25 5 2" xfId="6807"/>
    <cellStyle name="40% - Accent2 25 6" xfId="6808"/>
    <cellStyle name="40% - Accent2 26" xfId="6809"/>
    <cellStyle name="40% - Accent2 26 2" xfId="6810"/>
    <cellStyle name="40% - Accent2 26 2 2" xfId="6811"/>
    <cellStyle name="40% - Accent2 26 2 2 2" xfId="6812"/>
    <cellStyle name="40% - Accent2 26 2 3" xfId="6813"/>
    <cellStyle name="40% - Accent2 26 3" xfId="6814"/>
    <cellStyle name="40% - Accent2 26 3 2" xfId="6815"/>
    <cellStyle name="40% - Accent2 26 3 2 2" xfId="6816"/>
    <cellStyle name="40% - Accent2 26 3 3" xfId="6817"/>
    <cellStyle name="40% - Accent2 26 4" xfId="6818"/>
    <cellStyle name="40% - Accent2 26 4 2" xfId="6819"/>
    <cellStyle name="40% - Accent2 26 5" xfId="6820"/>
    <cellStyle name="40% - Accent2 26 5 2" xfId="6821"/>
    <cellStyle name="40% - Accent2 26 6" xfId="6822"/>
    <cellStyle name="40% - Accent2 27" xfId="6823"/>
    <cellStyle name="40% - Accent2 27 2" xfId="6824"/>
    <cellStyle name="40% - Accent2 27 2 2" xfId="6825"/>
    <cellStyle name="40% - Accent2 27 2 2 2" xfId="6826"/>
    <cellStyle name="40% - Accent2 27 2 3" xfId="6827"/>
    <cellStyle name="40% - Accent2 27 3" xfId="6828"/>
    <cellStyle name="40% - Accent2 27 3 2" xfId="6829"/>
    <cellStyle name="40% - Accent2 27 3 2 2" xfId="6830"/>
    <cellStyle name="40% - Accent2 27 3 3" xfId="6831"/>
    <cellStyle name="40% - Accent2 27 4" xfId="6832"/>
    <cellStyle name="40% - Accent2 27 4 2" xfId="6833"/>
    <cellStyle name="40% - Accent2 27 5" xfId="6834"/>
    <cellStyle name="40% - Accent2 27 5 2" xfId="6835"/>
    <cellStyle name="40% - Accent2 27 6" xfId="6836"/>
    <cellStyle name="40% - Accent2 28" xfId="6837"/>
    <cellStyle name="40% - Accent2 28 2" xfId="6838"/>
    <cellStyle name="40% - Accent2 28 2 2" xfId="6839"/>
    <cellStyle name="40% - Accent2 28 2 2 2" xfId="6840"/>
    <cellStyle name="40% - Accent2 28 2 3" xfId="6841"/>
    <cellStyle name="40% - Accent2 28 3" xfId="6842"/>
    <cellStyle name="40% - Accent2 28 3 2" xfId="6843"/>
    <cellStyle name="40% - Accent2 28 3 2 2" xfId="6844"/>
    <cellStyle name="40% - Accent2 28 3 3" xfId="6845"/>
    <cellStyle name="40% - Accent2 28 4" xfId="6846"/>
    <cellStyle name="40% - Accent2 28 4 2" xfId="6847"/>
    <cellStyle name="40% - Accent2 28 5" xfId="6848"/>
    <cellStyle name="40% - Accent2 28 5 2" xfId="6849"/>
    <cellStyle name="40% - Accent2 28 6" xfId="6850"/>
    <cellStyle name="40% - Accent2 29" xfId="6851"/>
    <cellStyle name="40% - Accent2 29 2" xfId="6852"/>
    <cellStyle name="40% - Accent2 29 2 2" xfId="6853"/>
    <cellStyle name="40% - Accent2 29 2 2 2" xfId="6854"/>
    <cellStyle name="40% - Accent2 29 2 3" xfId="6855"/>
    <cellStyle name="40% - Accent2 29 3" xfId="6856"/>
    <cellStyle name="40% - Accent2 29 3 2" xfId="6857"/>
    <cellStyle name="40% - Accent2 29 3 2 2" xfId="6858"/>
    <cellStyle name="40% - Accent2 29 3 3" xfId="6859"/>
    <cellStyle name="40% - Accent2 29 4" xfId="6860"/>
    <cellStyle name="40% - Accent2 29 4 2" xfId="6861"/>
    <cellStyle name="40% - Accent2 29 5" xfId="6862"/>
    <cellStyle name="40% - Accent2 29 5 2" xfId="6863"/>
    <cellStyle name="40% - Accent2 29 6" xfId="6864"/>
    <cellStyle name="40% - Accent2 3" xfId="6865"/>
    <cellStyle name="40% - Accent2 3 2" xfId="6866"/>
    <cellStyle name="40% - Accent2 3 2 2" xfId="6867"/>
    <cellStyle name="40% - Accent2 3 2 2 2" xfId="29919"/>
    <cellStyle name="40% - Accent2 3 2 2 2 2" xfId="33490"/>
    <cellStyle name="40% - Accent2 3 2 2 3" xfId="31706"/>
    <cellStyle name="40% - Accent2 3 2 3" xfId="29918"/>
    <cellStyle name="40% - Accent2 3 2 3 2" xfId="33489"/>
    <cellStyle name="40% - Accent2 3 2 4" xfId="31705"/>
    <cellStyle name="40% - Accent2 3 3" xfId="6868"/>
    <cellStyle name="40% - Accent2 3 3 2" xfId="29920"/>
    <cellStyle name="40% - Accent2 3 3 2 2" xfId="33491"/>
    <cellStyle name="40% - Accent2 3 3 3" xfId="31707"/>
    <cellStyle name="40% - Accent2 3 4" xfId="29917"/>
    <cellStyle name="40% - Accent2 3 4 2" xfId="33488"/>
    <cellStyle name="40% - Accent2 3 5" xfId="31704"/>
    <cellStyle name="40% - Accent2 30" xfId="6869"/>
    <cellStyle name="40% - Accent2 30 2" xfId="6870"/>
    <cellStyle name="40% - Accent2 30 2 2" xfId="6871"/>
    <cellStyle name="40% - Accent2 30 2 2 2" xfId="6872"/>
    <cellStyle name="40% - Accent2 30 2 3" xfId="6873"/>
    <cellStyle name="40% - Accent2 30 3" xfId="6874"/>
    <cellStyle name="40% - Accent2 30 3 2" xfId="6875"/>
    <cellStyle name="40% - Accent2 30 3 2 2" xfId="6876"/>
    <cellStyle name="40% - Accent2 30 3 3" xfId="6877"/>
    <cellStyle name="40% - Accent2 30 4" xfId="6878"/>
    <cellStyle name="40% - Accent2 30 4 2" xfId="6879"/>
    <cellStyle name="40% - Accent2 30 5" xfId="6880"/>
    <cellStyle name="40% - Accent2 30 5 2" xfId="6881"/>
    <cellStyle name="40% - Accent2 30 6" xfId="6882"/>
    <cellStyle name="40% - Accent2 31" xfId="6883"/>
    <cellStyle name="40% - Accent2 31 2" xfId="6884"/>
    <cellStyle name="40% - Accent2 31 2 2" xfId="6885"/>
    <cellStyle name="40% - Accent2 31 2 2 2" xfId="6886"/>
    <cellStyle name="40% - Accent2 31 2 3" xfId="6887"/>
    <cellStyle name="40% - Accent2 31 3" xfId="6888"/>
    <cellStyle name="40% - Accent2 31 3 2" xfId="6889"/>
    <cellStyle name="40% - Accent2 31 3 2 2" xfId="6890"/>
    <cellStyle name="40% - Accent2 31 3 3" xfId="6891"/>
    <cellStyle name="40% - Accent2 31 4" xfId="6892"/>
    <cellStyle name="40% - Accent2 31 4 2" xfId="6893"/>
    <cellStyle name="40% - Accent2 31 5" xfId="6894"/>
    <cellStyle name="40% - Accent2 31 5 2" xfId="6895"/>
    <cellStyle name="40% - Accent2 31 6" xfId="6896"/>
    <cellStyle name="40% - Accent2 32" xfId="6897"/>
    <cellStyle name="40% - Accent2 32 2" xfId="6898"/>
    <cellStyle name="40% - Accent2 32 2 2" xfId="6899"/>
    <cellStyle name="40% - Accent2 32 2 2 2" xfId="6900"/>
    <cellStyle name="40% - Accent2 32 2 3" xfId="6901"/>
    <cellStyle name="40% - Accent2 32 3" xfId="6902"/>
    <cellStyle name="40% - Accent2 32 3 2" xfId="6903"/>
    <cellStyle name="40% - Accent2 32 3 2 2" xfId="6904"/>
    <cellStyle name="40% - Accent2 32 3 3" xfId="6905"/>
    <cellStyle name="40% - Accent2 32 4" xfId="6906"/>
    <cellStyle name="40% - Accent2 32 4 2" xfId="6907"/>
    <cellStyle name="40% - Accent2 32 5" xfId="6908"/>
    <cellStyle name="40% - Accent2 32 5 2" xfId="6909"/>
    <cellStyle name="40% - Accent2 32 6" xfId="6910"/>
    <cellStyle name="40% - Accent2 33" xfId="6911"/>
    <cellStyle name="40% - Accent2 33 2" xfId="6912"/>
    <cellStyle name="40% - Accent2 33 2 2" xfId="6913"/>
    <cellStyle name="40% - Accent2 33 2 2 2" xfId="6914"/>
    <cellStyle name="40% - Accent2 33 2 3" xfId="6915"/>
    <cellStyle name="40% - Accent2 33 3" xfId="6916"/>
    <cellStyle name="40% - Accent2 33 3 2" xfId="6917"/>
    <cellStyle name="40% - Accent2 33 3 2 2" xfId="6918"/>
    <cellStyle name="40% - Accent2 33 3 3" xfId="6919"/>
    <cellStyle name="40% - Accent2 33 4" xfId="6920"/>
    <cellStyle name="40% - Accent2 33 4 2" xfId="6921"/>
    <cellStyle name="40% - Accent2 33 5" xfId="6922"/>
    <cellStyle name="40% - Accent2 33 5 2" xfId="6923"/>
    <cellStyle name="40% - Accent2 33 6" xfId="6924"/>
    <cellStyle name="40% - Accent2 34" xfId="6925"/>
    <cellStyle name="40% - Accent2 34 2" xfId="6926"/>
    <cellStyle name="40% - Accent2 34 2 2" xfId="6927"/>
    <cellStyle name="40% - Accent2 34 2 2 2" xfId="6928"/>
    <cellStyle name="40% - Accent2 34 2 3" xfId="6929"/>
    <cellStyle name="40% - Accent2 34 3" xfId="6930"/>
    <cellStyle name="40% - Accent2 34 3 2" xfId="6931"/>
    <cellStyle name="40% - Accent2 34 3 2 2" xfId="6932"/>
    <cellStyle name="40% - Accent2 34 3 3" xfId="6933"/>
    <cellStyle name="40% - Accent2 34 4" xfId="6934"/>
    <cellStyle name="40% - Accent2 34 4 2" xfId="6935"/>
    <cellStyle name="40% - Accent2 34 5" xfId="6936"/>
    <cellStyle name="40% - Accent2 34 5 2" xfId="6937"/>
    <cellStyle name="40% - Accent2 34 6" xfId="6938"/>
    <cellStyle name="40% - Accent2 35" xfId="6939"/>
    <cellStyle name="40% - Accent2 35 2" xfId="6940"/>
    <cellStyle name="40% - Accent2 35 2 2" xfId="6941"/>
    <cellStyle name="40% - Accent2 35 2 2 2" xfId="6942"/>
    <cellStyle name="40% - Accent2 35 2 3" xfId="6943"/>
    <cellStyle name="40% - Accent2 35 3" xfId="6944"/>
    <cellStyle name="40% - Accent2 35 3 2" xfId="6945"/>
    <cellStyle name="40% - Accent2 35 3 2 2" xfId="6946"/>
    <cellStyle name="40% - Accent2 35 3 3" xfId="6947"/>
    <cellStyle name="40% - Accent2 35 4" xfId="6948"/>
    <cellStyle name="40% - Accent2 35 4 2" xfId="6949"/>
    <cellStyle name="40% - Accent2 35 5" xfId="6950"/>
    <cellStyle name="40% - Accent2 35 5 2" xfId="6951"/>
    <cellStyle name="40% - Accent2 35 6" xfId="6952"/>
    <cellStyle name="40% - Accent2 36" xfId="6953"/>
    <cellStyle name="40% - Accent2 36 2" xfId="6954"/>
    <cellStyle name="40% - Accent2 36 2 2" xfId="6955"/>
    <cellStyle name="40% - Accent2 36 2 2 2" xfId="6956"/>
    <cellStyle name="40% - Accent2 36 2 3" xfId="6957"/>
    <cellStyle name="40% - Accent2 36 3" xfId="6958"/>
    <cellStyle name="40% - Accent2 36 3 2" xfId="6959"/>
    <cellStyle name="40% - Accent2 36 3 2 2" xfId="6960"/>
    <cellStyle name="40% - Accent2 36 3 3" xfId="6961"/>
    <cellStyle name="40% - Accent2 36 4" xfId="6962"/>
    <cellStyle name="40% - Accent2 36 4 2" xfId="6963"/>
    <cellStyle name="40% - Accent2 36 5" xfId="6964"/>
    <cellStyle name="40% - Accent2 36 5 2" xfId="6965"/>
    <cellStyle name="40% - Accent2 36 6" xfId="6966"/>
    <cellStyle name="40% - Accent2 37" xfId="6967"/>
    <cellStyle name="40% - Accent2 37 2" xfId="6968"/>
    <cellStyle name="40% - Accent2 37 2 2" xfId="6969"/>
    <cellStyle name="40% - Accent2 37 2 2 2" xfId="6970"/>
    <cellStyle name="40% - Accent2 37 2 3" xfId="6971"/>
    <cellStyle name="40% - Accent2 37 3" xfId="6972"/>
    <cellStyle name="40% - Accent2 37 3 2" xfId="6973"/>
    <cellStyle name="40% - Accent2 37 3 2 2" xfId="6974"/>
    <cellStyle name="40% - Accent2 37 3 3" xfId="6975"/>
    <cellStyle name="40% - Accent2 37 4" xfId="6976"/>
    <cellStyle name="40% - Accent2 37 4 2" xfId="6977"/>
    <cellStyle name="40% - Accent2 37 5" xfId="6978"/>
    <cellStyle name="40% - Accent2 37 5 2" xfId="6979"/>
    <cellStyle name="40% - Accent2 37 6" xfId="6980"/>
    <cellStyle name="40% - Accent2 38" xfId="6981"/>
    <cellStyle name="40% - Accent2 38 2" xfId="6982"/>
    <cellStyle name="40% - Accent2 38 2 2" xfId="6983"/>
    <cellStyle name="40% - Accent2 38 2 2 2" xfId="6984"/>
    <cellStyle name="40% - Accent2 38 2 3" xfId="6985"/>
    <cellStyle name="40% - Accent2 38 3" xfId="6986"/>
    <cellStyle name="40% - Accent2 38 3 2" xfId="6987"/>
    <cellStyle name="40% - Accent2 38 3 2 2" xfId="6988"/>
    <cellStyle name="40% - Accent2 38 3 3" xfId="6989"/>
    <cellStyle name="40% - Accent2 38 4" xfId="6990"/>
    <cellStyle name="40% - Accent2 38 4 2" xfId="6991"/>
    <cellStyle name="40% - Accent2 38 5" xfId="6992"/>
    <cellStyle name="40% - Accent2 38 5 2" xfId="6993"/>
    <cellStyle name="40% - Accent2 38 6" xfId="6994"/>
    <cellStyle name="40% - Accent2 39" xfId="6995"/>
    <cellStyle name="40% - Accent2 39 2" xfId="6996"/>
    <cellStyle name="40% - Accent2 39 2 2" xfId="6997"/>
    <cellStyle name="40% - Accent2 39 2 2 2" xfId="6998"/>
    <cellStyle name="40% - Accent2 39 2 3" xfId="6999"/>
    <cellStyle name="40% - Accent2 39 3" xfId="7000"/>
    <cellStyle name="40% - Accent2 39 3 2" xfId="7001"/>
    <cellStyle name="40% - Accent2 39 3 2 2" xfId="7002"/>
    <cellStyle name="40% - Accent2 39 3 3" xfId="7003"/>
    <cellStyle name="40% - Accent2 39 4" xfId="7004"/>
    <cellStyle name="40% - Accent2 39 4 2" xfId="7005"/>
    <cellStyle name="40% - Accent2 39 5" xfId="7006"/>
    <cellStyle name="40% - Accent2 39 5 2" xfId="7007"/>
    <cellStyle name="40% - Accent2 39 6" xfId="7008"/>
    <cellStyle name="40% - Accent2 4" xfId="7009"/>
    <cellStyle name="40% - Accent2 4 2" xfId="7010"/>
    <cellStyle name="40% - Accent2 4 2 2" xfId="7011"/>
    <cellStyle name="40% - Accent2 4 2 2 2" xfId="29923"/>
    <cellStyle name="40% - Accent2 4 2 2 2 2" xfId="33494"/>
    <cellStyle name="40% - Accent2 4 2 2 3" xfId="31710"/>
    <cellStyle name="40% - Accent2 4 2 3" xfId="29922"/>
    <cellStyle name="40% - Accent2 4 2 3 2" xfId="33493"/>
    <cellStyle name="40% - Accent2 4 2 4" xfId="31709"/>
    <cellStyle name="40% - Accent2 4 3" xfId="7012"/>
    <cellStyle name="40% - Accent2 4 3 2" xfId="29924"/>
    <cellStyle name="40% - Accent2 4 3 2 2" xfId="33495"/>
    <cellStyle name="40% - Accent2 4 3 3" xfId="31711"/>
    <cellStyle name="40% - Accent2 4 4" xfId="29921"/>
    <cellStyle name="40% - Accent2 4 4 2" xfId="33492"/>
    <cellStyle name="40% - Accent2 4 5" xfId="31708"/>
    <cellStyle name="40% - Accent2 40" xfId="7013"/>
    <cellStyle name="40% - Accent2 40 2" xfId="7014"/>
    <cellStyle name="40% - Accent2 40 2 2" xfId="7015"/>
    <cellStyle name="40% - Accent2 40 2 2 2" xfId="7016"/>
    <cellStyle name="40% - Accent2 40 2 3" xfId="7017"/>
    <cellStyle name="40% - Accent2 40 3" xfId="7018"/>
    <cellStyle name="40% - Accent2 40 3 2" xfId="7019"/>
    <cellStyle name="40% - Accent2 40 3 2 2" xfId="7020"/>
    <cellStyle name="40% - Accent2 40 3 3" xfId="7021"/>
    <cellStyle name="40% - Accent2 40 4" xfId="7022"/>
    <cellStyle name="40% - Accent2 40 4 2" xfId="7023"/>
    <cellStyle name="40% - Accent2 40 5" xfId="7024"/>
    <cellStyle name="40% - Accent2 40 5 2" xfId="7025"/>
    <cellStyle name="40% - Accent2 40 6" xfId="7026"/>
    <cellStyle name="40% - Accent2 41" xfId="7027"/>
    <cellStyle name="40% - Accent2 41 2" xfId="7028"/>
    <cellStyle name="40% - Accent2 41 2 2" xfId="7029"/>
    <cellStyle name="40% - Accent2 41 2 2 2" xfId="7030"/>
    <cellStyle name="40% - Accent2 41 2 3" xfId="7031"/>
    <cellStyle name="40% - Accent2 41 3" xfId="7032"/>
    <cellStyle name="40% - Accent2 41 3 2" xfId="7033"/>
    <cellStyle name="40% - Accent2 41 3 2 2" xfId="7034"/>
    <cellStyle name="40% - Accent2 41 3 3" xfId="7035"/>
    <cellStyle name="40% - Accent2 41 4" xfId="7036"/>
    <cellStyle name="40% - Accent2 41 4 2" xfId="7037"/>
    <cellStyle name="40% - Accent2 41 5" xfId="7038"/>
    <cellStyle name="40% - Accent2 41 5 2" xfId="7039"/>
    <cellStyle name="40% - Accent2 41 6" xfId="7040"/>
    <cellStyle name="40% - Accent2 42" xfId="7041"/>
    <cellStyle name="40% - Accent2 42 2" xfId="7042"/>
    <cellStyle name="40% - Accent2 42 2 2" xfId="7043"/>
    <cellStyle name="40% - Accent2 42 2 2 2" xfId="7044"/>
    <cellStyle name="40% - Accent2 42 2 3" xfId="7045"/>
    <cellStyle name="40% - Accent2 42 3" xfId="7046"/>
    <cellStyle name="40% - Accent2 42 3 2" xfId="7047"/>
    <cellStyle name="40% - Accent2 42 3 2 2" xfId="7048"/>
    <cellStyle name="40% - Accent2 42 3 3" xfId="7049"/>
    <cellStyle name="40% - Accent2 42 4" xfId="7050"/>
    <cellStyle name="40% - Accent2 42 4 2" xfId="7051"/>
    <cellStyle name="40% - Accent2 42 5" xfId="7052"/>
    <cellStyle name="40% - Accent2 42 5 2" xfId="7053"/>
    <cellStyle name="40% - Accent2 42 6" xfId="7054"/>
    <cellStyle name="40% - Accent2 43" xfId="7055"/>
    <cellStyle name="40% - Accent2 43 2" xfId="7056"/>
    <cellStyle name="40% - Accent2 43 2 2" xfId="7057"/>
    <cellStyle name="40% - Accent2 43 2 2 2" xfId="7058"/>
    <cellStyle name="40% - Accent2 43 2 3" xfId="7059"/>
    <cellStyle name="40% - Accent2 43 3" xfId="7060"/>
    <cellStyle name="40% - Accent2 43 3 2" xfId="7061"/>
    <cellStyle name="40% - Accent2 43 3 2 2" xfId="7062"/>
    <cellStyle name="40% - Accent2 43 3 3" xfId="7063"/>
    <cellStyle name="40% - Accent2 43 4" xfId="7064"/>
    <cellStyle name="40% - Accent2 43 4 2" xfId="7065"/>
    <cellStyle name="40% - Accent2 43 5" xfId="7066"/>
    <cellStyle name="40% - Accent2 43 5 2" xfId="7067"/>
    <cellStyle name="40% - Accent2 43 6" xfId="7068"/>
    <cellStyle name="40% - Accent2 44" xfId="7069"/>
    <cellStyle name="40% - Accent2 44 2" xfId="7070"/>
    <cellStyle name="40% - Accent2 44 2 2" xfId="7071"/>
    <cellStyle name="40% - Accent2 44 2 2 2" xfId="7072"/>
    <cellStyle name="40% - Accent2 44 2 3" xfId="7073"/>
    <cellStyle name="40% - Accent2 44 3" xfId="7074"/>
    <cellStyle name="40% - Accent2 44 3 2" xfId="7075"/>
    <cellStyle name="40% - Accent2 44 3 2 2" xfId="7076"/>
    <cellStyle name="40% - Accent2 44 3 3" xfId="7077"/>
    <cellStyle name="40% - Accent2 44 4" xfId="7078"/>
    <cellStyle name="40% - Accent2 44 4 2" xfId="7079"/>
    <cellStyle name="40% - Accent2 44 5" xfId="7080"/>
    <cellStyle name="40% - Accent2 44 5 2" xfId="7081"/>
    <cellStyle name="40% - Accent2 44 6" xfId="7082"/>
    <cellStyle name="40% - Accent2 45" xfId="7083"/>
    <cellStyle name="40% - Accent2 45 2" xfId="7084"/>
    <cellStyle name="40% - Accent2 45 2 2" xfId="7085"/>
    <cellStyle name="40% - Accent2 45 2 2 2" xfId="7086"/>
    <cellStyle name="40% - Accent2 45 2 3" xfId="7087"/>
    <cellStyle name="40% - Accent2 45 3" xfId="7088"/>
    <cellStyle name="40% - Accent2 45 3 2" xfId="7089"/>
    <cellStyle name="40% - Accent2 45 3 2 2" xfId="7090"/>
    <cellStyle name="40% - Accent2 45 3 3" xfId="7091"/>
    <cellStyle name="40% - Accent2 45 4" xfId="7092"/>
    <cellStyle name="40% - Accent2 45 4 2" xfId="7093"/>
    <cellStyle name="40% - Accent2 45 5" xfId="7094"/>
    <cellStyle name="40% - Accent2 45 5 2" xfId="7095"/>
    <cellStyle name="40% - Accent2 45 6" xfId="7096"/>
    <cellStyle name="40% - Accent2 46" xfId="7097"/>
    <cellStyle name="40% - Accent2 46 2" xfId="7098"/>
    <cellStyle name="40% - Accent2 46 2 2" xfId="7099"/>
    <cellStyle name="40% - Accent2 46 2 2 2" xfId="7100"/>
    <cellStyle name="40% - Accent2 46 2 3" xfId="7101"/>
    <cellStyle name="40% - Accent2 46 3" xfId="7102"/>
    <cellStyle name="40% - Accent2 46 3 2" xfId="7103"/>
    <cellStyle name="40% - Accent2 46 3 2 2" xfId="7104"/>
    <cellStyle name="40% - Accent2 46 3 3" xfId="7105"/>
    <cellStyle name="40% - Accent2 46 4" xfId="7106"/>
    <cellStyle name="40% - Accent2 46 4 2" xfId="7107"/>
    <cellStyle name="40% - Accent2 46 5" xfId="7108"/>
    <cellStyle name="40% - Accent2 46 5 2" xfId="7109"/>
    <cellStyle name="40% - Accent2 46 6" xfId="7110"/>
    <cellStyle name="40% - Accent2 47" xfId="7111"/>
    <cellStyle name="40% - Accent2 47 2" xfId="7112"/>
    <cellStyle name="40% - Accent2 47 2 2" xfId="7113"/>
    <cellStyle name="40% - Accent2 47 2 2 2" xfId="7114"/>
    <cellStyle name="40% - Accent2 47 2 3" xfId="7115"/>
    <cellStyle name="40% - Accent2 47 3" xfId="7116"/>
    <cellStyle name="40% - Accent2 47 3 2" xfId="7117"/>
    <cellStyle name="40% - Accent2 47 3 2 2" xfId="7118"/>
    <cellStyle name="40% - Accent2 47 3 3" xfId="7119"/>
    <cellStyle name="40% - Accent2 47 4" xfId="7120"/>
    <cellStyle name="40% - Accent2 47 4 2" xfId="7121"/>
    <cellStyle name="40% - Accent2 47 5" xfId="7122"/>
    <cellStyle name="40% - Accent2 47 5 2" xfId="7123"/>
    <cellStyle name="40% - Accent2 47 6" xfId="7124"/>
    <cellStyle name="40% - Accent2 48" xfId="7125"/>
    <cellStyle name="40% - Accent2 48 2" xfId="7126"/>
    <cellStyle name="40% - Accent2 48 2 2" xfId="7127"/>
    <cellStyle name="40% - Accent2 48 2 2 2" xfId="7128"/>
    <cellStyle name="40% - Accent2 48 2 3" xfId="7129"/>
    <cellStyle name="40% - Accent2 48 3" xfId="7130"/>
    <cellStyle name="40% - Accent2 48 3 2" xfId="7131"/>
    <cellStyle name="40% - Accent2 48 3 2 2" xfId="7132"/>
    <cellStyle name="40% - Accent2 48 3 3" xfId="7133"/>
    <cellStyle name="40% - Accent2 48 4" xfId="7134"/>
    <cellStyle name="40% - Accent2 48 4 2" xfId="7135"/>
    <cellStyle name="40% - Accent2 48 5" xfId="7136"/>
    <cellStyle name="40% - Accent2 48 5 2" xfId="7137"/>
    <cellStyle name="40% - Accent2 48 6" xfId="7138"/>
    <cellStyle name="40% - Accent2 49" xfId="7139"/>
    <cellStyle name="40% - Accent2 49 2" xfId="7140"/>
    <cellStyle name="40% - Accent2 49 2 2" xfId="7141"/>
    <cellStyle name="40% - Accent2 49 2 2 2" xfId="7142"/>
    <cellStyle name="40% - Accent2 49 2 3" xfId="7143"/>
    <cellStyle name="40% - Accent2 49 3" xfId="7144"/>
    <cellStyle name="40% - Accent2 49 3 2" xfId="7145"/>
    <cellStyle name="40% - Accent2 49 3 2 2" xfId="7146"/>
    <cellStyle name="40% - Accent2 49 3 3" xfId="7147"/>
    <cellStyle name="40% - Accent2 49 4" xfId="7148"/>
    <cellStyle name="40% - Accent2 49 4 2" xfId="7149"/>
    <cellStyle name="40% - Accent2 49 5" xfId="7150"/>
    <cellStyle name="40% - Accent2 49 5 2" xfId="7151"/>
    <cellStyle name="40% - Accent2 49 6" xfId="7152"/>
    <cellStyle name="40% - Accent2 5" xfId="7153"/>
    <cellStyle name="40% - Accent2 5 2" xfId="7154"/>
    <cellStyle name="40% - Accent2 5 3" xfId="7155"/>
    <cellStyle name="40% - Accent2 5 3 2" xfId="7156"/>
    <cellStyle name="40% - Accent2 5 3 2 2" xfId="29927"/>
    <cellStyle name="40% - Accent2 5 3 2 2 2" xfId="33498"/>
    <cellStyle name="40% - Accent2 5 3 2 3" xfId="31714"/>
    <cellStyle name="40% - Accent2 5 3 3" xfId="29926"/>
    <cellStyle name="40% - Accent2 5 3 3 2" xfId="33497"/>
    <cellStyle name="40% - Accent2 5 3 4" xfId="31713"/>
    <cellStyle name="40% - Accent2 5 4" xfId="7157"/>
    <cellStyle name="40% - Accent2 5 4 2" xfId="7158"/>
    <cellStyle name="40% - Accent2 5 4 2 2" xfId="29929"/>
    <cellStyle name="40% - Accent2 5 4 2 2 2" xfId="33500"/>
    <cellStyle name="40% - Accent2 5 4 2 3" xfId="31716"/>
    <cellStyle name="40% - Accent2 5 4 3" xfId="29928"/>
    <cellStyle name="40% - Accent2 5 4 3 2" xfId="33499"/>
    <cellStyle name="40% - Accent2 5 4 4" xfId="31715"/>
    <cellStyle name="40% - Accent2 5 5" xfId="7159"/>
    <cellStyle name="40% - Accent2 5 5 2" xfId="29930"/>
    <cellStyle name="40% - Accent2 5 5 2 2" xfId="33501"/>
    <cellStyle name="40% - Accent2 5 5 3" xfId="31717"/>
    <cellStyle name="40% - Accent2 5 6" xfId="29925"/>
    <cellStyle name="40% - Accent2 5 6 2" xfId="33496"/>
    <cellStyle name="40% - Accent2 5 7" xfId="31712"/>
    <cellStyle name="40% - Accent2 50" xfId="7160"/>
    <cellStyle name="40% - Accent2 50 2" xfId="7161"/>
    <cellStyle name="40% - Accent2 50 2 2" xfId="7162"/>
    <cellStyle name="40% - Accent2 50 2 2 2" xfId="7163"/>
    <cellStyle name="40% - Accent2 50 2 3" xfId="7164"/>
    <cellStyle name="40% - Accent2 50 3" xfId="7165"/>
    <cellStyle name="40% - Accent2 50 3 2" xfId="7166"/>
    <cellStyle name="40% - Accent2 50 3 2 2" xfId="7167"/>
    <cellStyle name="40% - Accent2 50 3 3" xfId="7168"/>
    <cellStyle name="40% - Accent2 50 4" xfId="7169"/>
    <cellStyle name="40% - Accent2 50 4 2" xfId="7170"/>
    <cellStyle name="40% - Accent2 50 5" xfId="7171"/>
    <cellStyle name="40% - Accent2 50 5 2" xfId="7172"/>
    <cellStyle name="40% - Accent2 50 6" xfId="7173"/>
    <cellStyle name="40% - Accent2 51" xfId="7174"/>
    <cellStyle name="40% - Accent2 51 2" xfId="7175"/>
    <cellStyle name="40% - Accent2 51 2 2" xfId="7176"/>
    <cellStyle name="40% - Accent2 51 2 2 2" xfId="7177"/>
    <cellStyle name="40% - Accent2 51 2 3" xfId="7178"/>
    <cellStyle name="40% - Accent2 51 3" xfId="7179"/>
    <cellStyle name="40% - Accent2 51 3 2" xfId="7180"/>
    <cellStyle name="40% - Accent2 51 3 2 2" xfId="7181"/>
    <cellStyle name="40% - Accent2 51 3 3" xfId="7182"/>
    <cellStyle name="40% - Accent2 51 4" xfId="7183"/>
    <cellStyle name="40% - Accent2 51 4 2" xfId="7184"/>
    <cellStyle name="40% - Accent2 51 5" xfId="7185"/>
    <cellStyle name="40% - Accent2 51 5 2" xfId="7186"/>
    <cellStyle name="40% - Accent2 51 6" xfId="7187"/>
    <cellStyle name="40% - Accent2 52" xfId="7188"/>
    <cellStyle name="40% - Accent2 52 2" xfId="7189"/>
    <cellStyle name="40% - Accent2 52 2 2" xfId="7190"/>
    <cellStyle name="40% - Accent2 52 2 2 2" xfId="7191"/>
    <cellStyle name="40% - Accent2 52 2 3" xfId="7192"/>
    <cellStyle name="40% - Accent2 52 3" xfId="7193"/>
    <cellStyle name="40% - Accent2 52 3 2" xfId="7194"/>
    <cellStyle name="40% - Accent2 52 3 2 2" xfId="7195"/>
    <cellStyle name="40% - Accent2 52 3 3" xfId="7196"/>
    <cellStyle name="40% - Accent2 52 4" xfId="7197"/>
    <cellStyle name="40% - Accent2 52 4 2" xfId="7198"/>
    <cellStyle name="40% - Accent2 52 5" xfId="7199"/>
    <cellStyle name="40% - Accent2 52 5 2" xfId="7200"/>
    <cellStyle name="40% - Accent2 52 6" xfId="7201"/>
    <cellStyle name="40% - Accent2 53" xfId="7202"/>
    <cellStyle name="40% - Accent2 53 2" xfId="7203"/>
    <cellStyle name="40% - Accent2 53 2 2" xfId="7204"/>
    <cellStyle name="40% - Accent2 53 2 2 2" xfId="7205"/>
    <cellStyle name="40% - Accent2 53 2 3" xfId="7206"/>
    <cellStyle name="40% - Accent2 53 3" xfId="7207"/>
    <cellStyle name="40% - Accent2 53 3 2" xfId="7208"/>
    <cellStyle name="40% - Accent2 53 3 2 2" xfId="7209"/>
    <cellStyle name="40% - Accent2 53 3 3" xfId="7210"/>
    <cellStyle name="40% - Accent2 53 4" xfId="7211"/>
    <cellStyle name="40% - Accent2 53 4 2" xfId="7212"/>
    <cellStyle name="40% - Accent2 53 5" xfId="7213"/>
    <cellStyle name="40% - Accent2 53 5 2" xfId="7214"/>
    <cellStyle name="40% - Accent2 53 6" xfId="7215"/>
    <cellStyle name="40% - Accent2 54" xfId="7216"/>
    <cellStyle name="40% - Accent2 54 2" xfId="7217"/>
    <cellStyle name="40% - Accent2 54 2 2" xfId="7218"/>
    <cellStyle name="40% - Accent2 54 2 2 2" xfId="7219"/>
    <cellStyle name="40% - Accent2 54 2 3" xfId="7220"/>
    <cellStyle name="40% - Accent2 54 3" xfId="7221"/>
    <cellStyle name="40% - Accent2 54 3 2" xfId="7222"/>
    <cellStyle name="40% - Accent2 54 3 2 2" xfId="7223"/>
    <cellStyle name="40% - Accent2 54 3 3" xfId="7224"/>
    <cellStyle name="40% - Accent2 54 4" xfId="7225"/>
    <cellStyle name="40% - Accent2 54 4 2" xfId="7226"/>
    <cellStyle name="40% - Accent2 54 5" xfId="7227"/>
    <cellStyle name="40% - Accent2 54 5 2" xfId="7228"/>
    <cellStyle name="40% - Accent2 54 6" xfId="7229"/>
    <cellStyle name="40% - Accent2 55" xfId="7230"/>
    <cellStyle name="40% - Accent2 55 2" xfId="7231"/>
    <cellStyle name="40% - Accent2 55 2 2" xfId="7232"/>
    <cellStyle name="40% - Accent2 55 2 2 2" xfId="7233"/>
    <cellStyle name="40% - Accent2 55 2 3" xfId="7234"/>
    <cellStyle name="40% - Accent2 55 3" xfId="7235"/>
    <cellStyle name="40% - Accent2 55 3 2" xfId="7236"/>
    <cellStyle name="40% - Accent2 55 3 2 2" xfId="7237"/>
    <cellStyle name="40% - Accent2 55 3 3" xfId="7238"/>
    <cellStyle name="40% - Accent2 55 4" xfId="7239"/>
    <cellStyle name="40% - Accent2 55 4 2" xfId="7240"/>
    <cellStyle name="40% - Accent2 55 5" xfId="7241"/>
    <cellStyle name="40% - Accent2 55 5 2" xfId="7242"/>
    <cellStyle name="40% - Accent2 55 6" xfId="7243"/>
    <cellStyle name="40% - Accent2 56" xfId="7244"/>
    <cellStyle name="40% - Accent2 56 2" xfId="7245"/>
    <cellStyle name="40% - Accent2 56 2 2" xfId="7246"/>
    <cellStyle name="40% - Accent2 56 2 2 2" xfId="7247"/>
    <cellStyle name="40% - Accent2 56 2 3" xfId="7248"/>
    <cellStyle name="40% - Accent2 56 3" xfId="7249"/>
    <cellStyle name="40% - Accent2 56 3 2" xfId="7250"/>
    <cellStyle name="40% - Accent2 56 3 2 2" xfId="7251"/>
    <cellStyle name="40% - Accent2 56 3 3" xfId="7252"/>
    <cellStyle name="40% - Accent2 56 4" xfId="7253"/>
    <cellStyle name="40% - Accent2 56 4 2" xfId="7254"/>
    <cellStyle name="40% - Accent2 56 5" xfId="7255"/>
    <cellStyle name="40% - Accent2 56 5 2" xfId="7256"/>
    <cellStyle name="40% - Accent2 56 6" xfId="7257"/>
    <cellStyle name="40% - Accent2 57" xfId="7258"/>
    <cellStyle name="40% - Accent2 57 2" xfId="7259"/>
    <cellStyle name="40% - Accent2 57 2 2" xfId="7260"/>
    <cellStyle name="40% - Accent2 57 2 2 2" xfId="7261"/>
    <cellStyle name="40% - Accent2 57 2 3" xfId="7262"/>
    <cellStyle name="40% - Accent2 57 3" xfId="7263"/>
    <cellStyle name="40% - Accent2 57 3 2" xfId="7264"/>
    <cellStyle name="40% - Accent2 57 3 2 2" xfId="7265"/>
    <cellStyle name="40% - Accent2 57 3 3" xfId="7266"/>
    <cellStyle name="40% - Accent2 57 4" xfId="7267"/>
    <cellStyle name="40% - Accent2 57 4 2" xfId="7268"/>
    <cellStyle name="40% - Accent2 57 5" xfId="7269"/>
    <cellStyle name="40% - Accent2 57 5 2" xfId="7270"/>
    <cellStyle name="40% - Accent2 57 6" xfId="7271"/>
    <cellStyle name="40% - Accent2 58" xfId="7272"/>
    <cellStyle name="40% - Accent2 58 2" xfId="7273"/>
    <cellStyle name="40% - Accent2 58 2 2" xfId="7274"/>
    <cellStyle name="40% - Accent2 58 2 2 2" xfId="7275"/>
    <cellStyle name="40% - Accent2 58 2 3" xfId="7276"/>
    <cellStyle name="40% - Accent2 58 3" xfId="7277"/>
    <cellStyle name="40% - Accent2 58 3 2" xfId="7278"/>
    <cellStyle name="40% - Accent2 58 3 2 2" xfId="7279"/>
    <cellStyle name="40% - Accent2 58 3 3" xfId="7280"/>
    <cellStyle name="40% - Accent2 58 4" xfId="7281"/>
    <cellStyle name="40% - Accent2 58 4 2" xfId="7282"/>
    <cellStyle name="40% - Accent2 58 5" xfId="7283"/>
    <cellStyle name="40% - Accent2 58 5 2" xfId="7284"/>
    <cellStyle name="40% - Accent2 58 6" xfId="7285"/>
    <cellStyle name="40% - Accent2 59" xfId="7286"/>
    <cellStyle name="40% - Accent2 6" xfId="7287"/>
    <cellStyle name="40% - Accent2 6 2" xfId="7288"/>
    <cellStyle name="40% - Accent2 6 3" xfId="7289"/>
    <cellStyle name="40% - Accent2 6 3 2" xfId="7290"/>
    <cellStyle name="40% - Accent2 6 3 2 2" xfId="29933"/>
    <cellStyle name="40% - Accent2 6 3 2 2 2" xfId="33504"/>
    <cellStyle name="40% - Accent2 6 3 2 3" xfId="31720"/>
    <cellStyle name="40% - Accent2 6 3 3" xfId="29932"/>
    <cellStyle name="40% - Accent2 6 3 3 2" xfId="33503"/>
    <cellStyle name="40% - Accent2 6 3 4" xfId="31719"/>
    <cellStyle name="40% - Accent2 6 4" xfId="7291"/>
    <cellStyle name="40% - Accent2 6 4 2" xfId="7292"/>
    <cellStyle name="40% - Accent2 6 4 2 2" xfId="29935"/>
    <cellStyle name="40% - Accent2 6 4 2 2 2" xfId="33506"/>
    <cellStyle name="40% - Accent2 6 4 2 3" xfId="31722"/>
    <cellStyle name="40% - Accent2 6 4 3" xfId="29934"/>
    <cellStyle name="40% - Accent2 6 4 3 2" xfId="33505"/>
    <cellStyle name="40% - Accent2 6 4 4" xfId="31721"/>
    <cellStyle name="40% - Accent2 6 5" xfId="7293"/>
    <cellStyle name="40% - Accent2 6 5 2" xfId="29936"/>
    <cellStyle name="40% - Accent2 6 5 2 2" xfId="33507"/>
    <cellStyle name="40% - Accent2 6 5 3" xfId="31723"/>
    <cellStyle name="40% - Accent2 6 6" xfId="29931"/>
    <cellStyle name="40% - Accent2 6 6 2" xfId="33502"/>
    <cellStyle name="40% - Accent2 6 7" xfId="31718"/>
    <cellStyle name="40% - Accent2 7" xfId="7294"/>
    <cellStyle name="40% - Accent2 7 2" xfId="7295"/>
    <cellStyle name="40% - Accent2 7 3" xfId="7296"/>
    <cellStyle name="40% - Accent2 7 3 2" xfId="7297"/>
    <cellStyle name="40% - Accent2 7 3 2 2" xfId="29939"/>
    <cellStyle name="40% - Accent2 7 3 2 2 2" xfId="33510"/>
    <cellStyle name="40% - Accent2 7 3 2 3" xfId="31726"/>
    <cellStyle name="40% - Accent2 7 3 3" xfId="29938"/>
    <cellStyle name="40% - Accent2 7 3 3 2" xfId="33509"/>
    <cellStyle name="40% - Accent2 7 3 4" xfId="31725"/>
    <cellStyle name="40% - Accent2 7 4" xfId="7298"/>
    <cellStyle name="40% - Accent2 7 4 2" xfId="7299"/>
    <cellStyle name="40% - Accent2 7 4 2 2" xfId="29941"/>
    <cellStyle name="40% - Accent2 7 4 2 2 2" xfId="33512"/>
    <cellStyle name="40% - Accent2 7 4 2 3" xfId="31728"/>
    <cellStyle name="40% - Accent2 7 4 3" xfId="29940"/>
    <cellStyle name="40% - Accent2 7 4 3 2" xfId="33511"/>
    <cellStyle name="40% - Accent2 7 4 4" xfId="31727"/>
    <cellStyle name="40% - Accent2 7 5" xfId="7300"/>
    <cellStyle name="40% - Accent2 7 5 2" xfId="29942"/>
    <cellStyle name="40% - Accent2 7 5 2 2" xfId="33513"/>
    <cellStyle name="40% - Accent2 7 5 3" xfId="31729"/>
    <cellStyle name="40% - Accent2 7 6" xfId="29937"/>
    <cellStyle name="40% - Accent2 7 6 2" xfId="33508"/>
    <cellStyle name="40% - Accent2 7 7" xfId="31724"/>
    <cellStyle name="40% - Accent2 8" xfId="7301"/>
    <cellStyle name="40% - Accent2 8 2" xfId="7302"/>
    <cellStyle name="40% - Accent2 8 3" xfId="7303"/>
    <cellStyle name="40% - Accent2 8 3 2" xfId="7304"/>
    <cellStyle name="40% - Accent2 8 3 2 2" xfId="29945"/>
    <cellStyle name="40% - Accent2 8 3 2 2 2" xfId="33516"/>
    <cellStyle name="40% - Accent2 8 3 2 3" xfId="31732"/>
    <cellStyle name="40% - Accent2 8 3 3" xfId="29944"/>
    <cellStyle name="40% - Accent2 8 3 3 2" xfId="33515"/>
    <cellStyle name="40% - Accent2 8 3 4" xfId="31731"/>
    <cellStyle name="40% - Accent2 8 4" xfId="7305"/>
    <cellStyle name="40% - Accent2 8 4 2" xfId="7306"/>
    <cellStyle name="40% - Accent2 8 4 2 2" xfId="29947"/>
    <cellStyle name="40% - Accent2 8 4 2 2 2" xfId="33518"/>
    <cellStyle name="40% - Accent2 8 4 2 3" xfId="31734"/>
    <cellStyle name="40% - Accent2 8 4 3" xfId="29946"/>
    <cellStyle name="40% - Accent2 8 4 3 2" xfId="33517"/>
    <cellStyle name="40% - Accent2 8 4 4" xfId="31733"/>
    <cellStyle name="40% - Accent2 8 5" xfId="7307"/>
    <cellStyle name="40% - Accent2 8 5 2" xfId="29948"/>
    <cellStyle name="40% - Accent2 8 5 2 2" xfId="33519"/>
    <cellStyle name="40% - Accent2 8 5 3" xfId="31735"/>
    <cellStyle name="40% - Accent2 8 6" xfId="29943"/>
    <cellStyle name="40% - Accent2 8 6 2" xfId="33514"/>
    <cellStyle name="40% - Accent2 8 7" xfId="31730"/>
    <cellStyle name="40% - Accent2 9" xfId="7308"/>
    <cellStyle name="40% - Accent2 9 2" xfId="7309"/>
    <cellStyle name="40% - Accent2 9 3" xfId="7310"/>
    <cellStyle name="40% - Accent2 9 3 2" xfId="7311"/>
    <cellStyle name="40% - Accent2 9 3 2 2" xfId="29951"/>
    <cellStyle name="40% - Accent2 9 3 2 2 2" xfId="33522"/>
    <cellStyle name="40% - Accent2 9 3 2 3" xfId="31738"/>
    <cellStyle name="40% - Accent2 9 3 3" xfId="29950"/>
    <cellStyle name="40% - Accent2 9 3 3 2" xfId="33521"/>
    <cellStyle name="40% - Accent2 9 3 4" xfId="31737"/>
    <cellStyle name="40% - Accent2 9 4" xfId="7312"/>
    <cellStyle name="40% - Accent2 9 4 2" xfId="29952"/>
    <cellStyle name="40% - Accent2 9 4 2 2" xfId="33523"/>
    <cellStyle name="40% - Accent2 9 4 3" xfId="31739"/>
    <cellStyle name="40% - Accent2 9 5" xfId="29949"/>
    <cellStyle name="40% - Accent2 9 5 2" xfId="33520"/>
    <cellStyle name="40% - Accent2 9 6" xfId="31736"/>
    <cellStyle name="40% - Accent3 10" xfId="7313"/>
    <cellStyle name="40% - Accent3 10 2" xfId="7314"/>
    <cellStyle name="40% - Accent3 10 3" xfId="7315"/>
    <cellStyle name="40% - Accent3 10 3 2" xfId="7316"/>
    <cellStyle name="40% - Accent3 10 3 2 2" xfId="29955"/>
    <cellStyle name="40% - Accent3 10 3 2 2 2" xfId="33526"/>
    <cellStyle name="40% - Accent3 10 3 2 3" xfId="31742"/>
    <cellStyle name="40% - Accent3 10 3 3" xfId="29954"/>
    <cellStyle name="40% - Accent3 10 3 3 2" xfId="33525"/>
    <cellStyle name="40% - Accent3 10 3 4" xfId="31741"/>
    <cellStyle name="40% - Accent3 10 4" xfId="7317"/>
    <cellStyle name="40% - Accent3 10 4 2" xfId="29956"/>
    <cellStyle name="40% - Accent3 10 4 2 2" xfId="33527"/>
    <cellStyle name="40% - Accent3 10 4 3" xfId="31743"/>
    <cellStyle name="40% - Accent3 10 5" xfId="29953"/>
    <cellStyle name="40% - Accent3 10 5 2" xfId="33524"/>
    <cellStyle name="40% - Accent3 10 6" xfId="31740"/>
    <cellStyle name="40% - Accent3 11" xfId="7318"/>
    <cellStyle name="40% - Accent3 11 2" xfId="7319"/>
    <cellStyle name="40% - Accent3 11 3" xfId="7320"/>
    <cellStyle name="40% - Accent3 11 3 2" xfId="7321"/>
    <cellStyle name="40% - Accent3 11 3 2 2" xfId="29959"/>
    <cellStyle name="40% - Accent3 11 3 2 2 2" xfId="33530"/>
    <cellStyle name="40% - Accent3 11 3 2 3" xfId="31746"/>
    <cellStyle name="40% - Accent3 11 3 3" xfId="29958"/>
    <cellStyle name="40% - Accent3 11 3 3 2" xfId="33529"/>
    <cellStyle name="40% - Accent3 11 3 4" xfId="31745"/>
    <cellStyle name="40% - Accent3 11 4" xfId="7322"/>
    <cellStyle name="40% - Accent3 11 4 2" xfId="29960"/>
    <cellStyle name="40% - Accent3 11 4 2 2" xfId="33531"/>
    <cellStyle name="40% - Accent3 11 4 3" xfId="31747"/>
    <cellStyle name="40% - Accent3 11 5" xfId="29957"/>
    <cellStyle name="40% - Accent3 11 5 2" xfId="33528"/>
    <cellStyle name="40% - Accent3 11 6" xfId="31744"/>
    <cellStyle name="40% - Accent3 12" xfId="7323"/>
    <cellStyle name="40% - Accent3 12 2" xfId="7324"/>
    <cellStyle name="40% - Accent3 12 3" xfId="7325"/>
    <cellStyle name="40% - Accent3 12 3 2" xfId="7326"/>
    <cellStyle name="40% - Accent3 12 3 2 2" xfId="29962"/>
    <cellStyle name="40% - Accent3 12 3 2 2 2" xfId="33533"/>
    <cellStyle name="40% - Accent3 12 3 2 3" xfId="31749"/>
    <cellStyle name="40% - Accent3 12 3 3" xfId="29961"/>
    <cellStyle name="40% - Accent3 12 3 3 2" xfId="33532"/>
    <cellStyle name="40% - Accent3 12 3 4" xfId="31748"/>
    <cellStyle name="40% - Accent3 12 4" xfId="7327"/>
    <cellStyle name="40% - Accent3 12 4 2" xfId="29963"/>
    <cellStyle name="40% - Accent3 12 4 2 2" xfId="33534"/>
    <cellStyle name="40% - Accent3 12 4 3" xfId="31750"/>
    <cellStyle name="40% - Accent3 13" xfId="7328"/>
    <cellStyle name="40% - Accent3 14" xfId="7329"/>
    <cellStyle name="40% - Accent3 14 2" xfId="7330"/>
    <cellStyle name="40% - Accent3 14 2 2" xfId="29965"/>
    <cellStyle name="40% - Accent3 14 2 2 2" xfId="33536"/>
    <cellStyle name="40% - Accent3 14 2 3" xfId="31752"/>
    <cellStyle name="40% - Accent3 14 3" xfId="29964"/>
    <cellStyle name="40% - Accent3 14 3 2" xfId="33535"/>
    <cellStyle name="40% - Accent3 14 4" xfId="31751"/>
    <cellStyle name="40% - Accent3 15" xfId="7331"/>
    <cellStyle name="40% - Accent3 15 2" xfId="7332"/>
    <cellStyle name="40% - Accent3 15 2 2" xfId="7333"/>
    <cellStyle name="40% - Accent3 15 2 2 2" xfId="7334"/>
    <cellStyle name="40% - Accent3 15 2 3" xfId="7335"/>
    <cellStyle name="40% - Accent3 15 3" xfId="7336"/>
    <cellStyle name="40% - Accent3 15 3 2" xfId="7337"/>
    <cellStyle name="40% - Accent3 15 3 2 2" xfId="7338"/>
    <cellStyle name="40% - Accent3 15 3 3" xfId="7339"/>
    <cellStyle name="40% - Accent3 15 4" xfId="7340"/>
    <cellStyle name="40% - Accent3 15 4 2" xfId="7341"/>
    <cellStyle name="40% - Accent3 15 5" xfId="7342"/>
    <cellStyle name="40% - Accent3 15 5 2" xfId="7343"/>
    <cellStyle name="40% - Accent3 15 6" xfId="7344"/>
    <cellStyle name="40% - Accent3 16" xfId="7345"/>
    <cellStyle name="40% - Accent3 16 2" xfId="7346"/>
    <cellStyle name="40% - Accent3 16 2 2" xfId="7347"/>
    <cellStyle name="40% - Accent3 16 2 2 2" xfId="7348"/>
    <cellStyle name="40% - Accent3 16 2 3" xfId="7349"/>
    <cellStyle name="40% - Accent3 16 3" xfId="7350"/>
    <cellStyle name="40% - Accent3 16 3 2" xfId="7351"/>
    <cellStyle name="40% - Accent3 16 3 2 2" xfId="7352"/>
    <cellStyle name="40% - Accent3 16 3 3" xfId="7353"/>
    <cellStyle name="40% - Accent3 16 4" xfId="7354"/>
    <cellStyle name="40% - Accent3 16 4 2" xfId="7355"/>
    <cellStyle name="40% - Accent3 16 5" xfId="7356"/>
    <cellStyle name="40% - Accent3 16 5 2" xfId="7357"/>
    <cellStyle name="40% - Accent3 16 6" xfId="7358"/>
    <cellStyle name="40% - Accent3 17" xfId="7359"/>
    <cellStyle name="40% - Accent3 17 2" xfId="7360"/>
    <cellStyle name="40% - Accent3 17 2 2" xfId="7361"/>
    <cellStyle name="40% - Accent3 17 2 2 2" xfId="7362"/>
    <cellStyle name="40% - Accent3 17 2 3" xfId="7363"/>
    <cellStyle name="40% - Accent3 17 3" xfId="7364"/>
    <cellStyle name="40% - Accent3 17 3 2" xfId="7365"/>
    <cellStyle name="40% - Accent3 17 3 2 2" xfId="7366"/>
    <cellStyle name="40% - Accent3 17 3 3" xfId="7367"/>
    <cellStyle name="40% - Accent3 17 4" xfId="7368"/>
    <cellStyle name="40% - Accent3 17 4 2" xfId="7369"/>
    <cellStyle name="40% - Accent3 17 5" xfId="7370"/>
    <cellStyle name="40% - Accent3 17 5 2" xfId="7371"/>
    <cellStyle name="40% - Accent3 17 6" xfId="7372"/>
    <cellStyle name="40% - Accent3 18" xfId="7373"/>
    <cellStyle name="40% - Accent3 18 2" xfId="7374"/>
    <cellStyle name="40% - Accent3 18 2 2" xfId="7375"/>
    <cellStyle name="40% - Accent3 18 2 2 2" xfId="7376"/>
    <cellStyle name="40% - Accent3 18 2 3" xfId="7377"/>
    <cellStyle name="40% - Accent3 18 3" xfId="7378"/>
    <cellStyle name="40% - Accent3 18 3 2" xfId="7379"/>
    <cellStyle name="40% - Accent3 18 3 2 2" xfId="7380"/>
    <cellStyle name="40% - Accent3 18 3 3" xfId="7381"/>
    <cellStyle name="40% - Accent3 18 4" xfId="7382"/>
    <cellStyle name="40% - Accent3 18 4 2" xfId="7383"/>
    <cellStyle name="40% - Accent3 18 5" xfId="7384"/>
    <cellStyle name="40% - Accent3 18 5 2" xfId="7385"/>
    <cellStyle name="40% - Accent3 18 6" xfId="7386"/>
    <cellStyle name="40% - Accent3 19" xfId="7387"/>
    <cellStyle name="40% - Accent3 19 2" xfId="7388"/>
    <cellStyle name="40% - Accent3 19 2 2" xfId="7389"/>
    <cellStyle name="40% - Accent3 19 2 2 2" xfId="7390"/>
    <cellStyle name="40% - Accent3 19 2 3" xfId="7391"/>
    <cellStyle name="40% - Accent3 19 3" xfId="7392"/>
    <cellStyle name="40% - Accent3 19 3 2" xfId="7393"/>
    <cellStyle name="40% - Accent3 19 3 2 2" xfId="7394"/>
    <cellStyle name="40% - Accent3 19 3 3" xfId="7395"/>
    <cellStyle name="40% - Accent3 19 4" xfId="7396"/>
    <cellStyle name="40% - Accent3 19 4 2" xfId="7397"/>
    <cellStyle name="40% - Accent3 19 5" xfId="7398"/>
    <cellStyle name="40% - Accent3 19 5 2" xfId="7399"/>
    <cellStyle name="40% - Accent3 19 6" xfId="7400"/>
    <cellStyle name="40% - Accent3 2" xfId="7401"/>
    <cellStyle name="40% - Accent3 2 10" xfId="7402"/>
    <cellStyle name="40% - Accent3 2 10 2" xfId="7403"/>
    <cellStyle name="40% - Accent3 2 10 2 2" xfId="29968"/>
    <cellStyle name="40% - Accent3 2 10 2 2 2" xfId="33539"/>
    <cellStyle name="40% - Accent3 2 10 2 3" xfId="31755"/>
    <cellStyle name="40% - Accent3 2 10 3" xfId="29967"/>
    <cellStyle name="40% - Accent3 2 10 3 2" xfId="33538"/>
    <cellStyle name="40% - Accent3 2 10 4" xfId="31754"/>
    <cellStyle name="40% - Accent3 2 11" xfId="7404"/>
    <cellStyle name="40% - Accent3 2 11 2" xfId="7405"/>
    <cellStyle name="40% - Accent3 2 11 2 2" xfId="7406"/>
    <cellStyle name="40% - Accent3 2 11 2 2 2" xfId="29971"/>
    <cellStyle name="40% - Accent3 2 11 2 2 2 2" xfId="33542"/>
    <cellStyle name="40% - Accent3 2 11 2 2 3" xfId="31758"/>
    <cellStyle name="40% - Accent3 2 11 2 3" xfId="29970"/>
    <cellStyle name="40% - Accent3 2 11 2 3 2" xfId="33541"/>
    <cellStyle name="40% - Accent3 2 11 2 4" xfId="31757"/>
    <cellStyle name="40% - Accent3 2 11 3" xfId="7407"/>
    <cellStyle name="40% - Accent3 2 11 3 2" xfId="29972"/>
    <cellStyle name="40% - Accent3 2 11 3 2 2" xfId="33543"/>
    <cellStyle name="40% - Accent3 2 11 3 3" xfId="31759"/>
    <cellStyle name="40% - Accent3 2 11 4" xfId="29969"/>
    <cellStyle name="40% - Accent3 2 11 4 2" xfId="33540"/>
    <cellStyle name="40% - Accent3 2 11 5" xfId="31756"/>
    <cellStyle name="40% - Accent3 2 12" xfId="7408"/>
    <cellStyle name="40% - Accent3 2 12 2" xfId="7409"/>
    <cellStyle name="40% - Accent3 2 12 2 2" xfId="29974"/>
    <cellStyle name="40% - Accent3 2 12 2 2 2" xfId="33545"/>
    <cellStyle name="40% - Accent3 2 12 2 3" xfId="31761"/>
    <cellStyle name="40% - Accent3 2 12 3" xfId="29973"/>
    <cellStyle name="40% - Accent3 2 12 3 2" xfId="33544"/>
    <cellStyle name="40% - Accent3 2 12 4" xfId="31760"/>
    <cellStyle name="40% - Accent3 2 13" xfId="7410"/>
    <cellStyle name="40% - Accent3 2 13 2" xfId="29975"/>
    <cellStyle name="40% - Accent3 2 13 2 2" xfId="33546"/>
    <cellStyle name="40% - Accent3 2 13 3" xfId="31762"/>
    <cellStyle name="40% - Accent3 2 14" xfId="29966"/>
    <cellStyle name="40% - Accent3 2 14 2" xfId="33537"/>
    <cellStyle name="40% - Accent3 2 15" xfId="31753"/>
    <cellStyle name="40% - Accent3 2 2" xfId="7411"/>
    <cellStyle name="40% - Accent3 2 2 10" xfId="7412"/>
    <cellStyle name="40% - Accent3 2 2 2" xfId="7413"/>
    <cellStyle name="40% - Accent3 2 2 2 2" xfId="7414"/>
    <cellStyle name="40% - Accent3 2 2 2 2 2" xfId="29976"/>
    <cellStyle name="40% - Accent3 2 2 2 2 2 2" xfId="33547"/>
    <cellStyle name="40% - Accent3 2 2 2 2 3" xfId="31763"/>
    <cellStyle name="40% - Accent3 2 2 3" xfId="7415"/>
    <cellStyle name="40% - Accent3 2 2 4" xfId="7416"/>
    <cellStyle name="40% - Accent3 2 2 5" xfId="7417"/>
    <cellStyle name="40% - Accent3 2 2 6" xfId="7418"/>
    <cellStyle name="40% - Accent3 2 2 7" xfId="7419"/>
    <cellStyle name="40% - Accent3 2 2 8" xfId="7420"/>
    <cellStyle name="40% - Accent3 2 2 9" xfId="7421"/>
    <cellStyle name="40% - Accent3 2 3" xfId="7422"/>
    <cellStyle name="40% - Accent3 2 3 2" xfId="7423"/>
    <cellStyle name="40% - Accent3 2 3 2 2" xfId="29978"/>
    <cellStyle name="40% - Accent3 2 3 2 2 2" xfId="33549"/>
    <cellStyle name="40% - Accent3 2 3 2 3" xfId="31765"/>
    <cellStyle name="40% - Accent3 2 3 3" xfId="29977"/>
    <cellStyle name="40% - Accent3 2 3 3 2" xfId="33548"/>
    <cellStyle name="40% - Accent3 2 3 4" xfId="31764"/>
    <cellStyle name="40% - Accent3 2 4" xfId="7424"/>
    <cellStyle name="40% - Accent3 2 4 2" xfId="7425"/>
    <cellStyle name="40% - Accent3 2 4 2 2" xfId="29980"/>
    <cellStyle name="40% - Accent3 2 4 2 2 2" xfId="33551"/>
    <cellStyle name="40% - Accent3 2 4 2 3" xfId="31767"/>
    <cellStyle name="40% - Accent3 2 4 3" xfId="29979"/>
    <cellStyle name="40% - Accent3 2 4 3 2" xfId="33550"/>
    <cellStyle name="40% - Accent3 2 4 4" xfId="31766"/>
    <cellStyle name="40% - Accent3 2 5" xfId="7426"/>
    <cellStyle name="40% - Accent3 2 5 2" xfId="7427"/>
    <cellStyle name="40% - Accent3 2 5 2 2" xfId="29982"/>
    <cellStyle name="40% - Accent3 2 5 2 2 2" xfId="33553"/>
    <cellStyle name="40% - Accent3 2 5 2 3" xfId="31769"/>
    <cellStyle name="40% - Accent3 2 5 3" xfId="29981"/>
    <cellStyle name="40% - Accent3 2 5 3 2" xfId="33552"/>
    <cellStyle name="40% - Accent3 2 5 4" xfId="31768"/>
    <cellStyle name="40% - Accent3 2 6" xfId="7428"/>
    <cellStyle name="40% - Accent3 2 6 2" xfId="7429"/>
    <cellStyle name="40% - Accent3 2 6 2 2" xfId="29984"/>
    <cellStyle name="40% - Accent3 2 6 2 2 2" xfId="33555"/>
    <cellStyle name="40% - Accent3 2 6 2 3" xfId="31771"/>
    <cellStyle name="40% - Accent3 2 6 3" xfId="29983"/>
    <cellStyle name="40% - Accent3 2 6 3 2" xfId="33554"/>
    <cellStyle name="40% - Accent3 2 6 4" xfId="31770"/>
    <cellStyle name="40% - Accent3 2 7" xfId="7430"/>
    <cellStyle name="40% - Accent3 2 7 2" xfId="7431"/>
    <cellStyle name="40% - Accent3 2 7 2 2" xfId="29986"/>
    <cellStyle name="40% - Accent3 2 7 2 2 2" xfId="33557"/>
    <cellStyle name="40% - Accent3 2 7 2 3" xfId="31773"/>
    <cellStyle name="40% - Accent3 2 7 3" xfId="29985"/>
    <cellStyle name="40% - Accent3 2 7 3 2" xfId="33556"/>
    <cellStyle name="40% - Accent3 2 7 4" xfId="31772"/>
    <cellStyle name="40% - Accent3 2 8" xfId="7432"/>
    <cellStyle name="40% - Accent3 2 8 2" xfId="7433"/>
    <cellStyle name="40% - Accent3 2 8 2 2" xfId="29988"/>
    <cellStyle name="40% - Accent3 2 8 2 2 2" xfId="33559"/>
    <cellStyle name="40% - Accent3 2 8 2 3" xfId="31775"/>
    <cellStyle name="40% - Accent3 2 8 3" xfId="29987"/>
    <cellStyle name="40% - Accent3 2 8 3 2" xfId="33558"/>
    <cellStyle name="40% - Accent3 2 8 4" xfId="31774"/>
    <cellStyle name="40% - Accent3 2 9" xfId="7434"/>
    <cellStyle name="40% - Accent3 2 9 2" xfId="7435"/>
    <cellStyle name="40% - Accent3 2 9 2 2" xfId="29990"/>
    <cellStyle name="40% - Accent3 2 9 2 2 2" xfId="33561"/>
    <cellStyle name="40% - Accent3 2 9 2 3" xfId="31777"/>
    <cellStyle name="40% - Accent3 2 9 3" xfId="29989"/>
    <cellStyle name="40% - Accent3 2 9 3 2" xfId="33560"/>
    <cellStyle name="40% - Accent3 2 9 4" xfId="31776"/>
    <cellStyle name="40% - Accent3 20" xfId="7436"/>
    <cellStyle name="40% - Accent3 20 2" xfId="7437"/>
    <cellStyle name="40% - Accent3 20 2 2" xfId="7438"/>
    <cellStyle name="40% - Accent3 20 2 2 2" xfId="7439"/>
    <cellStyle name="40% - Accent3 20 2 3" xfId="7440"/>
    <cellStyle name="40% - Accent3 20 3" xfId="7441"/>
    <cellStyle name="40% - Accent3 20 3 2" xfId="7442"/>
    <cellStyle name="40% - Accent3 20 3 2 2" xfId="7443"/>
    <cellStyle name="40% - Accent3 20 3 3" xfId="7444"/>
    <cellStyle name="40% - Accent3 20 4" xfId="7445"/>
    <cellStyle name="40% - Accent3 20 4 2" xfId="7446"/>
    <cellStyle name="40% - Accent3 20 5" xfId="7447"/>
    <cellStyle name="40% - Accent3 20 5 2" xfId="7448"/>
    <cellStyle name="40% - Accent3 20 6" xfId="7449"/>
    <cellStyle name="40% - Accent3 21" xfId="7450"/>
    <cellStyle name="40% - Accent3 21 2" xfId="7451"/>
    <cellStyle name="40% - Accent3 21 2 2" xfId="7452"/>
    <cellStyle name="40% - Accent3 21 2 2 2" xfId="7453"/>
    <cellStyle name="40% - Accent3 21 2 3" xfId="7454"/>
    <cellStyle name="40% - Accent3 21 3" xfId="7455"/>
    <cellStyle name="40% - Accent3 21 3 2" xfId="7456"/>
    <cellStyle name="40% - Accent3 21 3 2 2" xfId="7457"/>
    <cellStyle name="40% - Accent3 21 3 3" xfId="7458"/>
    <cellStyle name="40% - Accent3 21 4" xfId="7459"/>
    <cellStyle name="40% - Accent3 21 4 2" xfId="7460"/>
    <cellStyle name="40% - Accent3 21 5" xfId="7461"/>
    <cellStyle name="40% - Accent3 21 5 2" xfId="7462"/>
    <cellStyle name="40% - Accent3 21 6" xfId="7463"/>
    <cellStyle name="40% - Accent3 22" xfId="7464"/>
    <cellStyle name="40% - Accent3 22 2" xfId="7465"/>
    <cellStyle name="40% - Accent3 22 2 2" xfId="7466"/>
    <cellStyle name="40% - Accent3 22 2 2 2" xfId="7467"/>
    <cellStyle name="40% - Accent3 22 2 3" xfId="7468"/>
    <cellStyle name="40% - Accent3 22 3" xfId="7469"/>
    <cellStyle name="40% - Accent3 22 3 2" xfId="7470"/>
    <cellStyle name="40% - Accent3 22 3 2 2" xfId="7471"/>
    <cellStyle name="40% - Accent3 22 3 3" xfId="7472"/>
    <cellStyle name="40% - Accent3 22 4" xfId="7473"/>
    <cellStyle name="40% - Accent3 22 4 2" xfId="7474"/>
    <cellStyle name="40% - Accent3 22 5" xfId="7475"/>
    <cellStyle name="40% - Accent3 22 5 2" xfId="7476"/>
    <cellStyle name="40% - Accent3 22 6" xfId="7477"/>
    <cellStyle name="40% - Accent3 23" xfId="7478"/>
    <cellStyle name="40% - Accent3 23 2" xfId="7479"/>
    <cellStyle name="40% - Accent3 23 2 2" xfId="7480"/>
    <cellStyle name="40% - Accent3 23 2 2 2" xfId="7481"/>
    <cellStyle name="40% - Accent3 23 2 3" xfId="7482"/>
    <cellStyle name="40% - Accent3 23 3" xfId="7483"/>
    <cellStyle name="40% - Accent3 23 3 2" xfId="7484"/>
    <cellStyle name="40% - Accent3 23 3 2 2" xfId="7485"/>
    <cellStyle name="40% - Accent3 23 3 3" xfId="7486"/>
    <cellStyle name="40% - Accent3 23 4" xfId="7487"/>
    <cellStyle name="40% - Accent3 23 4 2" xfId="7488"/>
    <cellStyle name="40% - Accent3 23 5" xfId="7489"/>
    <cellStyle name="40% - Accent3 23 5 2" xfId="7490"/>
    <cellStyle name="40% - Accent3 23 6" xfId="7491"/>
    <cellStyle name="40% - Accent3 24" xfId="7492"/>
    <cellStyle name="40% - Accent3 24 2" xfId="7493"/>
    <cellStyle name="40% - Accent3 24 2 2" xfId="7494"/>
    <cellStyle name="40% - Accent3 24 2 2 2" xfId="7495"/>
    <cellStyle name="40% - Accent3 24 2 3" xfId="7496"/>
    <cellStyle name="40% - Accent3 24 3" xfId="7497"/>
    <cellStyle name="40% - Accent3 24 3 2" xfId="7498"/>
    <cellStyle name="40% - Accent3 24 3 2 2" xfId="7499"/>
    <cellStyle name="40% - Accent3 24 3 3" xfId="7500"/>
    <cellStyle name="40% - Accent3 24 4" xfId="7501"/>
    <cellStyle name="40% - Accent3 24 4 2" xfId="7502"/>
    <cellStyle name="40% - Accent3 24 5" xfId="7503"/>
    <cellStyle name="40% - Accent3 24 5 2" xfId="7504"/>
    <cellStyle name="40% - Accent3 24 6" xfId="7505"/>
    <cellStyle name="40% - Accent3 25" xfId="7506"/>
    <cellStyle name="40% - Accent3 25 2" xfId="7507"/>
    <cellStyle name="40% - Accent3 25 2 2" xfId="7508"/>
    <cellStyle name="40% - Accent3 25 2 2 2" xfId="7509"/>
    <cellStyle name="40% - Accent3 25 2 3" xfId="7510"/>
    <cellStyle name="40% - Accent3 25 3" xfId="7511"/>
    <cellStyle name="40% - Accent3 25 3 2" xfId="7512"/>
    <cellStyle name="40% - Accent3 25 3 2 2" xfId="7513"/>
    <cellStyle name="40% - Accent3 25 3 3" xfId="7514"/>
    <cellStyle name="40% - Accent3 25 4" xfId="7515"/>
    <cellStyle name="40% - Accent3 25 4 2" xfId="7516"/>
    <cellStyle name="40% - Accent3 25 5" xfId="7517"/>
    <cellStyle name="40% - Accent3 25 5 2" xfId="7518"/>
    <cellStyle name="40% - Accent3 25 6" xfId="7519"/>
    <cellStyle name="40% - Accent3 26" xfId="7520"/>
    <cellStyle name="40% - Accent3 26 2" xfId="7521"/>
    <cellStyle name="40% - Accent3 26 2 2" xfId="7522"/>
    <cellStyle name="40% - Accent3 26 2 2 2" xfId="7523"/>
    <cellStyle name="40% - Accent3 26 2 3" xfId="7524"/>
    <cellStyle name="40% - Accent3 26 3" xfId="7525"/>
    <cellStyle name="40% - Accent3 26 3 2" xfId="7526"/>
    <cellStyle name="40% - Accent3 26 3 2 2" xfId="7527"/>
    <cellStyle name="40% - Accent3 26 3 3" xfId="7528"/>
    <cellStyle name="40% - Accent3 26 4" xfId="7529"/>
    <cellStyle name="40% - Accent3 26 4 2" xfId="7530"/>
    <cellStyle name="40% - Accent3 26 5" xfId="7531"/>
    <cellStyle name="40% - Accent3 26 5 2" xfId="7532"/>
    <cellStyle name="40% - Accent3 26 6" xfId="7533"/>
    <cellStyle name="40% - Accent3 27" xfId="7534"/>
    <cellStyle name="40% - Accent3 27 2" xfId="7535"/>
    <cellStyle name="40% - Accent3 27 2 2" xfId="7536"/>
    <cellStyle name="40% - Accent3 27 2 2 2" xfId="7537"/>
    <cellStyle name="40% - Accent3 27 2 3" xfId="7538"/>
    <cellStyle name="40% - Accent3 27 3" xfId="7539"/>
    <cellStyle name="40% - Accent3 27 3 2" xfId="7540"/>
    <cellStyle name="40% - Accent3 27 3 2 2" xfId="7541"/>
    <cellStyle name="40% - Accent3 27 3 3" xfId="7542"/>
    <cellStyle name="40% - Accent3 27 4" xfId="7543"/>
    <cellStyle name="40% - Accent3 27 4 2" xfId="7544"/>
    <cellStyle name="40% - Accent3 27 5" xfId="7545"/>
    <cellStyle name="40% - Accent3 27 5 2" xfId="7546"/>
    <cellStyle name="40% - Accent3 27 6" xfId="7547"/>
    <cellStyle name="40% - Accent3 28" xfId="7548"/>
    <cellStyle name="40% - Accent3 28 2" xfId="7549"/>
    <cellStyle name="40% - Accent3 28 2 2" xfId="7550"/>
    <cellStyle name="40% - Accent3 28 2 2 2" xfId="7551"/>
    <cellStyle name="40% - Accent3 28 2 3" xfId="7552"/>
    <cellStyle name="40% - Accent3 28 3" xfId="7553"/>
    <cellStyle name="40% - Accent3 28 3 2" xfId="7554"/>
    <cellStyle name="40% - Accent3 28 3 2 2" xfId="7555"/>
    <cellStyle name="40% - Accent3 28 3 3" xfId="7556"/>
    <cellStyle name="40% - Accent3 28 4" xfId="7557"/>
    <cellStyle name="40% - Accent3 28 4 2" xfId="7558"/>
    <cellStyle name="40% - Accent3 28 5" xfId="7559"/>
    <cellStyle name="40% - Accent3 28 5 2" xfId="7560"/>
    <cellStyle name="40% - Accent3 28 6" xfId="7561"/>
    <cellStyle name="40% - Accent3 29" xfId="7562"/>
    <cellStyle name="40% - Accent3 29 2" xfId="7563"/>
    <cellStyle name="40% - Accent3 29 2 2" xfId="7564"/>
    <cellStyle name="40% - Accent3 29 2 2 2" xfId="7565"/>
    <cellStyle name="40% - Accent3 29 2 3" xfId="7566"/>
    <cellStyle name="40% - Accent3 29 3" xfId="7567"/>
    <cellStyle name="40% - Accent3 29 3 2" xfId="7568"/>
    <cellStyle name="40% - Accent3 29 3 2 2" xfId="7569"/>
    <cellStyle name="40% - Accent3 29 3 3" xfId="7570"/>
    <cellStyle name="40% - Accent3 29 4" xfId="7571"/>
    <cellStyle name="40% - Accent3 29 4 2" xfId="7572"/>
    <cellStyle name="40% - Accent3 29 5" xfId="7573"/>
    <cellStyle name="40% - Accent3 29 5 2" xfId="7574"/>
    <cellStyle name="40% - Accent3 29 6" xfId="7575"/>
    <cellStyle name="40% - Accent3 3" xfId="7576"/>
    <cellStyle name="40% - Accent3 3 2" xfId="7577"/>
    <cellStyle name="40% - Accent3 3 2 2" xfId="7578"/>
    <cellStyle name="40% - Accent3 3 2 2 2" xfId="29993"/>
    <cellStyle name="40% - Accent3 3 2 2 2 2" xfId="33564"/>
    <cellStyle name="40% - Accent3 3 2 2 3" xfId="31780"/>
    <cellStyle name="40% - Accent3 3 2 3" xfId="29992"/>
    <cellStyle name="40% - Accent3 3 2 3 2" xfId="33563"/>
    <cellStyle name="40% - Accent3 3 2 4" xfId="31779"/>
    <cellStyle name="40% - Accent3 3 3" xfId="7579"/>
    <cellStyle name="40% - Accent3 3 3 2" xfId="29994"/>
    <cellStyle name="40% - Accent3 3 3 2 2" xfId="33565"/>
    <cellStyle name="40% - Accent3 3 3 3" xfId="31781"/>
    <cellStyle name="40% - Accent3 3 4" xfId="29991"/>
    <cellStyle name="40% - Accent3 3 4 2" xfId="33562"/>
    <cellStyle name="40% - Accent3 3 5" xfId="31778"/>
    <cellStyle name="40% - Accent3 30" xfId="7580"/>
    <cellStyle name="40% - Accent3 30 2" xfId="7581"/>
    <cellStyle name="40% - Accent3 30 2 2" xfId="7582"/>
    <cellStyle name="40% - Accent3 30 2 2 2" xfId="7583"/>
    <cellStyle name="40% - Accent3 30 2 3" xfId="7584"/>
    <cellStyle name="40% - Accent3 30 3" xfId="7585"/>
    <cellStyle name="40% - Accent3 30 3 2" xfId="7586"/>
    <cellStyle name="40% - Accent3 30 3 2 2" xfId="7587"/>
    <cellStyle name="40% - Accent3 30 3 3" xfId="7588"/>
    <cellStyle name="40% - Accent3 30 4" xfId="7589"/>
    <cellStyle name="40% - Accent3 30 4 2" xfId="7590"/>
    <cellStyle name="40% - Accent3 30 5" xfId="7591"/>
    <cellStyle name="40% - Accent3 30 5 2" xfId="7592"/>
    <cellStyle name="40% - Accent3 30 6" xfId="7593"/>
    <cellStyle name="40% - Accent3 31" xfId="7594"/>
    <cellStyle name="40% - Accent3 31 2" xfId="7595"/>
    <cellStyle name="40% - Accent3 31 2 2" xfId="7596"/>
    <cellStyle name="40% - Accent3 31 2 2 2" xfId="7597"/>
    <cellStyle name="40% - Accent3 31 2 3" xfId="7598"/>
    <cellStyle name="40% - Accent3 31 3" xfId="7599"/>
    <cellStyle name="40% - Accent3 31 3 2" xfId="7600"/>
    <cellStyle name="40% - Accent3 31 3 2 2" xfId="7601"/>
    <cellStyle name="40% - Accent3 31 3 3" xfId="7602"/>
    <cellStyle name="40% - Accent3 31 4" xfId="7603"/>
    <cellStyle name="40% - Accent3 31 4 2" xfId="7604"/>
    <cellStyle name="40% - Accent3 31 5" xfId="7605"/>
    <cellStyle name="40% - Accent3 31 5 2" xfId="7606"/>
    <cellStyle name="40% - Accent3 31 6" xfId="7607"/>
    <cellStyle name="40% - Accent3 32" xfId="7608"/>
    <cellStyle name="40% - Accent3 32 2" xfId="7609"/>
    <cellStyle name="40% - Accent3 32 2 2" xfId="7610"/>
    <cellStyle name="40% - Accent3 32 2 2 2" xfId="7611"/>
    <cellStyle name="40% - Accent3 32 2 3" xfId="7612"/>
    <cellStyle name="40% - Accent3 32 3" xfId="7613"/>
    <cellStyle name="40% - Accent3 32 3 2" xfId="7614"/>
    <cellStyle name="40% - Accent3 32 3 2 2" xfId="7615"/>
    <cellStyle name="40% - Accent3 32 3 3" xfId="7616"/>
    <cellStyle name="40% - Accent3 32 4" xfId="7617"/>
    <cellStyle name="40% - Accent3 32 4 2" xfId="7618"/>
    <cellStyle name="40% - Accent3 32 5" xfId="7619"/>
    <cellStyle name="40% - Accent3 32 5 2" xfId="7620"/>
    <cellStyle name="40% - Accent3 32 6" xfId="7621"/>
    <cellStyle name="40% - Accent3 33" xfId="7622"/>
    <cellStyle name="40% - Accent3 33 2" xfId="7623"/>
    <cellStyle name="40% - Accent3 33 2 2" xfId="7624"/>
    <cellStyle name="40% - Accent3 33 2 2 2" xfId="7625"/>
    <cellStyle name="40% - Accent3 33 2 3" xfId="7626"/>
    <cellStyle name="40% - Accent3 33 3" xfId="7627"/>
    <cellStyle name="40% - Accent3 33 3 2" xfId="7628"/>
    <cellStyle name="40% - Accent3 33 3 2 2" xfId="7629"/>
    <cellStyle name="40% - Accent3 33 3 3" xfId="7630"/>
    <cellStyle name="40% - Accent3 33 4" xfId="7631"/>
    <cellStyle name="40% - Accent3 33 4 2" xfId="7632"/>
    <cellStyle name="40% - Accent3 33 5" xfId="7633"/>
    <cellStyle name="40% - Accent3 33 5 2" xfId="7634"/>
    <cellStyle name="40% - Accent3 33 6" xfId="7635"/>
    <cellStyle name="40% - Accent3 34" xfId="7636"/>
    <cellStyle name="40% - Accent3 34 2" xfId="7637"/>
    <cellStyle name="40% - Accent3 34 2 2" xfId="7638"/>
    <cellStyle name="40% - Accent3 34 2 2 2" xfId="7639"/>
    <cellStyle name="40% - Accent3 34 2 3" xfId="7640"/>
    <cellStyle name="40% - Accent3 34 3" xfId="7641"/>
    <cellStyle name="40% - Accent3 34 3 2" xfId="7642"/>
    <cellStyle name="40% - Accent3 34 3 2 2" xfId="7643"/>
    <cellStyle name="40% - Accent3 34 3 3" xfId="7644"/>
    <cellStyle name="40% - Accent3 34 4" xfId="7645"/>
    <cellStyle name="40% - Accent3 34 4 2" xfId="7646"/>
    <cellStyle name="40% - Accent3 34 5" xfId="7647"/>
    <cellStyle name="40% - Accent3 34 5 2" xfId="7648"/>
    <cellStyle name="40% - Accent3 34 6" xfId="7649"/>
    <cellStyle name="40% - Accent3 35" xfId="7650"/>
    <cellStyle name="40% - Accent3 35 2" xfId="7651"/>
    <cellStyle name="40% - Accent3 35 2 2" xfId="7652"/>
    <cellStyle name="40% - Accent3 35 2 2 2" xfId="7653"/>
    <cellStyle name="40% - Accent3 35 2 3" xfId="7654"/>
    <cellStyle name="40% - Accent3 35 3" xfId="7655"/>
    <cellStyle name="40% - Accent3 35 3 2" xfId="7656"/>
    <cellStyle name="40% - Accent3 35 3 2 2" xfId="7657"/>
    <cellStyle name="40% - Accent3 35 3 3" xfId="7658"/>
    <cellStyle name="40% - Accent3 35 4" xfId="7659"/>
    <cellStyle name="40% - Accent3 35 4 2" xfId="7660"/>
    <cellStyle name="40% - Accent3 35 5" xfId="7661"/>
    <cellStyle name="40% - Accent3 35 5 2" xfId="7662"/>
    <cellStyle name="40% - Accent3 35 6" xfId="7663"/>
    <cellStyle name="40% - Accent3 36" xfId="7664"/>
    <cellStyle name="40% - Accent3 36 2" xfId="7665"/>
    <cellStyle name="40% - Accent3 36 2 2" xfId="7666"/>
    <cellStyle name="40% - Accent3 36 2 2 2" xfId="7667"/>
    <cellStyle name="40% - Accent3 36 2 3" xfId="7668"/>
    <cellStyle name="40% - Accent3 36 3" xfId="7669"/>
    <cellStyle name="40% - Accent3 36 3 2" xfId="7670"/>
    <cellStyle name="40% - Accent3 36 3 2 2" xfId="7671"/>
    <cellStyle name="40% - Accent3 36 3 3" xfId="7672"/>
    <cellStyle name="40% - Accent3 36 4" xfId="7673"/>
    <cellStyle name="40% - Accent3 36 4 2" xfId="7674"/>
    <cellStyle name="40% - Accent3 36 5" xfId="7675"/>
    <cellStyle name="40% - Accent3 36 5 2" xfId="7676"/>
    <cellStyle name="40% - Accent3 36 6" xfId="7677"/>
    <cellStyle name="40% - Accent3 37" xfId="7678"/>
    <cellStyle name="40% - Accent3 37 2" xfId="7679"/>
    <cellStyle name="40% - Accent3 37 2 2" xfId="7680"/>
    <cellStyle name="40% - Accent3 37 2 2 2" xfId="7681"/>
    <cellStyle name="40% - Accent3 37 2 3" xfId="7682"/>
    <cellStyle name="40% - Accent3 37 3" xfId="7683"/>
    <cellStyle name="40% - Accent3 37 3 2" xfId="7684"/>
    <cellStyle name="40% - Accent3 37 3 2 2" xfId="7685"/>
    <cellStyle name="40% - Accent3 37 3 3" xfId="7686"/>
    <cellStyle name="40% - Accent3 37 4" xfId="7687"/>
    <cellStyle name="40% - Accent3 37 4 2" xfId="7688"/>
    <cellStyle name="40% - Accent3 37 5" xfId="7689"/>
    <cellStyle name="40% - Accent3 37 5 2" xfId="7690"/>
    <cellStyle name="40% - Accent3 37 6" xfId="7691"/>
    <cellStyle name="40% - Accent3 38" xfId="7692"/>
    <cellStyle name="40% - Accent3 38 2" xfId="7693"/>
    <cellStyle name="40% - Accent3 38 2 2" xfId="7694"/>
    <cellStyle name="40% - Accent3 38 2 2 2" xfId="7695"/>
    <cellStyle name="40% - Accent3 38 2 3" xfId="7696"/>
    <cellStyle name="40% - Accent3 38 3" xfId="7697"/>
    <cellStyle name="40% - Accent3 38 3 2" xfId="7698"/>
    <cellStyle name="40% - Accent3 38 3 2 2" xfId="7699"/>
    <cellStyle name="40% - Accent3 38 3 3" xfId="7700"/>
    <cellStyle name="40% - Accent3 38 4" xfId="7701"/>
    <cellStyle name="40% - Accent3 38 4 2" xfId="7702"/>
    <cellStyle name="40% - Accent3 38 5" xfId="7703"/>
    <cellStyle name="40% - Accent3 38 5 2" xfId="7704"/>
    <cellStyle name="40% - Accent3 38 6" xfId="7705"/>
    <cellStyle name="40% - Accent3 39" xfId="7706"/>
    <cellStyle name="40% - Accent3 39 2" xfId="7707"/>
    <cellStyle name="40% - Accent3 39 2 2" xfId="7708"/>
    <cellStyle name="40% - Accent3 39 2 2 2" xfId="7709"/>
    <cellStyle name="40% - Accent3 39 2 3" xfId="7710"/>
    <cellStyle name="40% - Accent3 39 3" xfId="7711"/>
    <cellStyle name="40% - Accent3 39 3 2" xfId="7712"/>
    <cellStyle name="40% - Accent3 39 3 2 2" xfId="7713"/>
    <cellStyle name="40% - Accent3 39 3 3" xfId="7714"/>
    <cellStyle name="40% - Accent3 39 4" xfId="7715"/>
    <cellStyle name="40% - Accent3 39 4 2" xfId="7716"/>
    <cellStyle name="40% - Accent3 39 5" xfId="7717"/>
    <cellStyle name="40% - Accent3 39 5 2" xfId="7718"/>
    <cellStyle name="40% - Accent3 39 6" xfId="7719"/>
    <cellStyle name="40% - Accent3 4" xfId="7720"/>
    <cellStyle name="40% - Accent3 4 2" xfId="7721"/>
    <cellStyle name="40% - Accent3 4 2 2" xfId="7722"/>
    <cellStyle name="40% - Accent3 4 2 2 2" xfId="29997"/>
    <cellStyle name="40% - Accent3 4 2 2 2 2" xfId="33568"/>
    <cellStyle name="40% - Accent3 4 2 2 3" xfId="31784"/>
    <cellStyle name="40% - Accent3 4 2 3" xfId="29996"/>
    <cellStyle name="40% - Accent3 4 2 3 2" xfId="33567"/>
    <cellStyle name="40% - Accent3 4 2 4" xfId="31783"/>
    <cellStyle name="40% - Accent3 4 3" xfId="7723"/>
    <cellStyle name="40% - Accent3 4 3 2" xfId="29998"/>
    <cellStyle name="40% - Accent3 4 3 2 2" xfId="33569"/>
    <cellStyle name="40% - Accent3 4 3 3" xfId="31785"/>
    <cellStyle name="40% - Accent3 4 4" xfId="29995"/>
    <cellStyle name="40% - Accent3 4 4 2" xfId="33566"/>
    <cellStyle name="40% - Accent3 4 5" xfId="31782"/>
    <cellStyle name="40% - Accent3 40" xfId="7724"/>
    <cellStyle name="40% - Accent3 40 2" xfId="7725"/>
    <cellStyle name="40% - Accent3 40 2 2" xfId="7726"/>
    <cellStyle name="40% - Accent3 40 2 2 2" xfId="7727"/>
    <cellStyle name="40% - Accent3 40 2 3" xfId="7728"/>
    <cellStyle name="40% - Accent3 40 3" xfId="7729"/>
    <cellStyle name="40% - Accent3 40 3 2" xfId="7730"/>
    <cellStyle name="40% - Accent3 40 3 2 2" xfId="7731"/>
    <cellStyle name="40% - Accent3 40 3 3" xfId="7732"/>
    <cellStyle name="40% - Accent3 40 4" xfId="7733"/>
    <cellStyle name="40% - Accent3 40 4 2" xfId="7734"/>
    <cellStyle name="40% - Accent3 40 5" xfId="7735"/>
    <cellStyle name="40% - Accent3 40 5 2" xfId="7736"/>
    <cellStyle name="40% - Accent3 40 6" xfId="7737"/>
    <cellStyle name="40% - Accent3 41" xfId="7738"/>
    <cellStyle name="40% - Accent3 41 2" xfId="7739"/>
    <cellStyle name="40% - Accent3 41 2 2" xfId="7740"/>
    <cellStyle name="40% - Accent3 41 2 2 2" xfId="7741"/>
    <cellStyle name="40% - Accent3 41 2 3" xfId="7742"/>
    <cellStyle name="40% - Accent3 41 3" xfId="7743"/>
    <cellStyle name="40% - Accent3 41 3 2" xfId="7744"/>
    <cellStyle name="40% - Accent3 41 3 2 2" xfId="7745"/>
    <cellStyle name="40% - Accent3 41 3 3" xfId="7746"/>
    <cellStyle name="40% - Accent3 41 4" xfId="7747"/>
    <cellStyle name="40% - Accent3 41 4 2" xfId="7748"/>
    <cellStyle name="40% - Accent3 41 5" xfId="7749"/>
    <cellStyle name="40% - Accent3 41 5 2" xfId="7750"/>
    <cellStyle name="40% - Accent3 41 6" xfId="7751"/>
    <cellStyle name="40% - Accent3 42" xfId="7752"/>
    <cellStyle name="40% - Accent3 42 2" xfId="7753"/>
    <cellStyle name="40% - Accent3 42 2 2" xfId="7754"/>
    <cellStyle name="40% - Accent3 42 2 2 2" xfId="7755"/>
    <cellStyle name="40% - Accent3 42 2 3" xfId="7756"/>
    <cellStyle name="40% - Accent3 42 3" xfId="7757"/>
    <cellStyle name="40% - Accent3 42 3 2" xfId="7758"/>
    <cellStyle name="40% - Accent3 42 3 2 2" xfId="7759"/>
    <cellStyle name="40% - Accent3 42 3 3" xfId="7760"/>
    <cellStyle name="40% - Accent3 42 4" xfId="7761"/>
    <cellStyle name="40% - Accent3 42 4 2" xfId="7762"/>
    <cellStyle name="40% - Accent3 42 5" xfId="7763"/>
    <cellStyle name="40% - Accent3 42 5 2" xfId="7764"/>
    <cellStyle name="40% - Accent3 42 6" xfId="7765"/>
    <cellStyle name="40% - Accent3 43" xfId="7766"/>
    <cellStyle name="40% - Accent3 43 2" xfId="7767"/>
    <cellStyle name="40% - Accent3 43 2 2" xfId="7768"/>
    <cellStyle name="40% - Accent3 43 2 2 2" xfId="7769"/>
    <cellStyle name="40% - Accent3 43 2 3" xfId="7770"/>
    <cellStyle name="40% - Accent3 43 3" xfId="7771"/>
    <cellStyle name="40% - Accent3 43 3 2" xfId="7772"/>
    <cellStyle name="40% - Accent3 43 3 2 2" xfId="7773"/>
    <cellStyle name="40% - Accent3 43 3 3" xfId="7774"/>
    <cellStyle name="40% - Accent3 43 4" xfId="7775"/>
    <cellStyle name="40% - Accent3 43 4 2" xfId="7776"/>
    <cellStyle name="40% - Accent3 43 5" xfId="7777"/>
    <cellStyle name="40% - Accent3 43 5 2" xfId="7778"/>
    <cellStyle name="40% - Accent3 43 6" xfId="7779"/>
    <cellStyle name="40% - Accent3 44" xfId="7780"/>
    <cellStyle name="40% - Accent3 44 2" xfId="7781"/>
    <cellStyle name="40% - Accent3 44 2 2" xfId="7782"/>
    <cellStyle name="40% - Accent3 44 2 2 2" xfId="7783"/>
    <cellStyle name="40% - Accent3 44 2 3" xfId="7784"/>
    <cellStyle name="40% - Accent3 44 3" xfId="7785"/>
    <cellStyle name="40% - Accent3 44 3 2" xfId="7786"/>
    <cellStyle name="40% - Accent3 44 3 2 2" xfId="7787"/>
    <cellStyle name="40% - Accent3 44 3 3" xfId="7788"/>
    <cellStyle name="40% - Accent3 44 4" xfId="7789"/>
    <cellStyle name="40% - Accent3 44 4 2" xfId="7790"/>
    <cellStyle name="40% - Accent3 44 5" xfId="7791"/>
    <cellStyle name="40% - Accent3 44 5 2" xfId="7792"/>
    <cellStyle name="40% - Accent3 44 6" xfId="7793"/>
    <cellStyle name="40% - Accent3 45" xfId="7794"/>
    <cellStyle name="40% - Accent3 45 2" xfId="7795"/>
    <cellStyle name="40% - Accent3 45 2 2" xfId="7796"/>
    <cellStyle name="40% - Accent3 45 2 2 2" xfId="7797"/>
    <cellStyle name="40% - Accent3 45 2 3" xfId="7798"/>
    <cellStyle name="40% - Accent3 45 3" xfId="7799"/>
    <cellStyle name="40% - Accent3 45 3 2" xfId="7800"/>
    <cellStyle name="40% - Accent3 45 3 2 2" xfId="7801"/>
    <cellStyle name="40% - Accent3 45 3 3" xfId="7802"/>
    <cellStyle name="40% - Accent3 45 4" xfId="7803"/>
    <cellStyle name="40% - Accent3 45 4 2" xfId="7804"/>
    <cellStyle name="40% - Accent3 45 5" xfId="7805"/>
    <cellStyle name="40% - Accent3 45 5 2" xfId="7806"/>
    <cellStyle name="40% - Accent3 45 6" xfId="7807"/>
    <cellStyle name="40% - Accent3 46" xfId="7808"/>
    <cellStyle name="40% - Accent3 46 2" xfId="7809"/>
    <cellStyle name="40% - Accent3 46 2 2" xfId="7810"/>
    <cellStyle name="40% - Accent3 46 2 2 2" xfId="7811"/>
    <cellStyle name="40% - Accent3 46 2 3" xfId="7812"/>
    <cellStyle name="40% - Accent3 46 3" xfId="7813"/>
    <cellStyle name="40% - Accent3 46 3 2" xfId="7814"/>
    <cellStyle name="40% - Accent3 46 3 2 2" xfId="7815"/>
    <cellStyle name="40% - Accent3 46 3 3" xfId="7816"/>
    <cellStyle name="40% - Accent3 46 4" xfId="7817"/>
    <cellStyle name="40% - Accent3 46 4 2" xfId="7818"/>
    <cellStyle name="40% - Accent3 46 5" xfId="7819"/>
    <cellStyle name="40% - Accent3 46 5 2" xfId="7820"/>
    <cellStyle name="40% - Accent3 46 6" xfId="7821"/>
    <cellStyle name="40% - Accent3 47" xfId="7822"/>
    <cellStyle name="40% - Accent3 47 2" xfId="7823"/>
    <cellStyle name="40% - Accent3 47 2 2" xfId="7824"/>
    <cellStyle name="40% - Accent3 47 2 2 2" xfId="7825"/>
    <cellStyle name="40% - Accent3 47 2 3" xfId="7826"/>
    <cellStyle name="40% - Accent3 47 3" xfId="7827"/>
    <cellStyle name="40% - Accent3 47 3 2" xfId="7828"/>
    <cellStyle name="40% - Accent3 47 3 2 2" xfId="7829"/>
    <cellStyle name="40% - Accent3 47 3 3" xfId="7830"/>
    <cellStyle name="40% - Accent3 47 4" xfId="7831"/>
    <cellStyle name="40% - Accent3 47 4 2" xfId="7832"/>
    <cellStyle name="40% - Accent3 47 5" xfId="7833"/>
    <cellStyle name="40% - Accent3 47 5 2" xfId="7834"/>
    <cellStyle name="40% - Accent3 47 6" xfId="7835"/>
    <cellStyle name="40% - Accent3 48" xfId="7836"/>
    <cellStyle name="40% - Accent3 48 2" xfId="7837"/>
    <cellStyle name="40% - Accent3 48 2 2" xfId="7838"/>
    <cellStyle name="40% - Accent3 48 2 2 2" xfId="7839"/>
    <cellStyle name="40% - Accent3 48 2 3" xfId="7840"/>
    <cellStyle name="40% - Accent3 48 3" xfId="7841"/>
    <cellStyle name="40% - Accent3 48 3 2" xfId="7842"/>
    <cellStyle name="40% - Accent3 48 3 2 2" xfId="7843"/>
    <cellStyle name="40% - Accent3 48 3 3" xfId="7844"/>
    <cellStyle name="40% - Accent3 48 4" xfId="7845"/>
    <cellStyle name="40% - Accent3 48 4 2" xfId="7846"/>
    <cellStyle name="40% - Accent3 48 5" xfId="7847"/>
    <cellStyle name="40% - Accent3 48 5 2" xfId="7848"/>
    <cellStyle name="40% - Accent3 48 6" xfId="7849"/>
    <cellStyle name="40% - Accent3 49" xfId="7850"/>
    <cellStyle name="40% - Accent3 49 2" xfId="7851"/>
    <cellStyle name="40% - Accent3 49 2 2" xfId="7852"/>
    <cellStyle name="40% - Accent3 49 2 2 2" xfId="7853"/>
    <cellStyle name="40% - Accent3 49 2 3" xfId="7854"/>
    <cellStyle name="40% - Accent3 49 3" xfId="7855"/>
    <cellStyle name="40% - Accent3 49 3 2" xfId="7856"/>
    <cellStyle name="40% - Accent3 49 3 2 2" xfId="7857"/>
    <cellStyle name="40% - Accent3 49 3 3" xfId="7858"/>
    <cellStyle name="40% - Accent3 49 4" xfId="7859"/>
    <cellStyle name="40% - Accent3 49 4 2" xfId="7860"/>
    <cellStyle name="40% - Accent3 49 5" xfId="7861"/>
    <cellStyle name="40% - Accent3 49 5 2" xfId="7862"/>
    <cellStyle name="40% - Accent3 49 6" xfId="7863"/>
    <cellStyle name="40% - Accent3 5" xfId="7864"/>
    <cellStyle name="40% - Accent3 5 2" xfId="7865"/>
    <cellStyle name="40% - Accent3 5 3" xfId="7866"/>
    <cellStyle name="40% - Accent3 5 3 2" xfId="7867"/>
    <cellStyle name="40% - Accent3 5 3 2 2" xfId="30001"/>
    <cellStyle name="40% - Accent3 5 3 2 2 2" xfId="33572"/>
    <cellStyle name="40% - Accent3 5 3 2 3" xfId="31788"/>
    <cellStyle name="40% - Accent3 5 3 3" xfId="30000"/>
    <cellStyle name="40% - Accent3 5 3 3 2" xfId="33571"/>
    <cellStyle name="40% - Accent3 5 3 4" xfId="31787"/>
    <cellStyle name="40% - Accent3 5 4" xfId="7868"/>
    <cellStyle name="40% - Accent3 5 4 2" xfId="7869"/>
    <cellStyle name="40% - Accent3 5 4 2 2" xfId="30003"/>
    <cellStyle name="40% - Accent3 5 4 2 2 2" xfId="33574"/>
    <cellStyle name="40% - Accent3 5 4 2 3" xfId="31790"/>
    <cellStyle name="40% - Accent3 5 4 3" xfId="30002"/>
    <cellStyle name="40% - Accent3 5 4 3 2" xfId="33573"/>
    <cellStyle name="40% - Accent3 5 4 4" xfId="31789"/>
    <cellStyle name="40% - Accent3 5 5" xfId="7870"/>
    <cellStyle name="40% - Accent3 5 5 2" xfId="30004"/>
    <cellStyle name="40% - Accent3 5 5 2 2" xfId="33575"/>
    <cellStyle name="40% - Accent3 5 5 3" xfId="31791"/>
    <cellStyle name="40% - Accent3 5 6" xfId="29999"/>
    <cellStyle name="40% - Accent3 5 6 2" xfId="33570"/>
    <cellStyle name="40% - Accent3 5 7" xfId="31786"/>
    <cellStyle name="40% - Accent3 50" xfId="7871"/>
    <cellStyle name="40% - Accent3 50 2" xfId="7872"/>
    <cellStyle name="40% - Accent3 50 2 2" xfId="7873"/>
    <cellStyle name="40% - Accent3 50 2 2 2" xfId="7874"/>
    <cellStyle name="40% - Accent3 50 2 3" xfId="7875"/>
    <cellStyle name="40% - Accent3 50 3" xfId="7876"/>
    <cellStyle name="40% - Accent3 50 3 2" xfId="7877"/>
    <cellStyle name="40% - Accent3 50 3 2 2" xfId="7878"/>
    <cellStyle name="40% - Accent3 50 3 3" xfId="7879"/>
    <cellStyle name="40% - Accent3 50 4" xfId="7880"/>
    <cellStyle name="40% - Accent3 50 4 2" xfId="7881"/>
    <cellStyle name="40% - Accent3 50 5" xfId="7882"/>
    <cellStyle name="40% - Accent3 50 5 2" xfId="7883"/>
    <cellStyle name="40% - Accent3 50 6" xfId="7884"/>
    <cellStyle name="40% - Accent3 51" xfId="7885"/>
    <cellStyle name="40% - Accent3 51 2" xfId="7886"/>
    <cellStyle name="40% - Accent3 51 2 2" xfId="7887"/>
    <cellStyle name="40% - Accent3 51 2 2 2" xfId="7888"/>
    <cellStyle name="40% - Accent3 51 2 3" xfId="7889"/>
    <cellStyle name="40% - Accent3 51 3" xfId="7890"/>
    <cellStyle name="40% - Accent3 51 3 2" xfId="7891"/>
    <cellStyle name="40% - Accent3 51 3 2 2" xfId="7892"/>
    <cellStyle name="40% - Accent3 51 3 3" xfId="7893"/>
    <cellStyle name="40% - Accent3 51 4" xfId="7894"/>
    <cellStyle name="40% - Accent3 51 4 2" xfId="7895"/>
    <cellStyle name="40% - Accent3 51 5" xfId="7896"/>
    <cellStyle name="40% - Accent3 51 5 2" xfId="7897"/>
    <cellStyle name="40% - Accent3 51 6" xfId="7898"/>
    <cellStyle name="40% - Accent3 52" xfId="7899"/>
    <cellStyle name="40% - Accent3 52 2" xfId="7900"/>
    <cellStyle name="40% - Accent3 52 2 2" xfId="7901"/>
    <cellStyle name="40% - Accent3 52 2 2 2" xfId="7902"/>
    <cellStyle name="40% - Accent3 52 2 3" xfId="7903"/>
    <cellStyle name="40% - Accent3 52 3" xfId="7904"/>
    <cellStyle name="40% - Accent3 52 3 2" xfId="7905"/>
    <cellStyle name="40% - Accent3 52 3 2 2" xfId="7906"/>
    <cellStyle name="40% - Accent3 52 3 3" xfId="7907"/>
    <cellStyle name="40% - Accent3 52 4" xfId="7908"/>
    <cellStyle name="40% - Accent3 52 4 2" xfId="7909"/>
    <cellStyle name="40% - Accent3 52 5" xfId="7910"/>
    <cellStyle name="40% - Accent3 52 5 2" xfId="7911"/>
    <cellStyle name="40% - Accent3 52 6" xfId="7912"/>
    <cellStyle name="40% - Accent3 53" xfId="7913"/>
    <cellStyle name="40% - Accent3 53 2" xfId="7914"/>
    <cellStyle name="40% - Accent3 53 2 2" xfId="7915"/>
    <cellStyle name="40% - Accent3 53 2 2 2" xfId="7916"/>
    <cellStyle name="40% - Accent3 53 2 3" xfId="7917"/>
    <cellStyle name="40% - Accent3 53 3" xfId="7918"/>
    <cellStyle name="40% - Accent3 53 3 2" xfId="7919"/>
    <cellStyle name="40% - Accent3 53 3 2 2" xfId="7920"/>
    <cellStyle name="40% - Accent3 53 3 3" xfId="7921"/>
    <cellStyle name="40% - Accent3 53 4" xfId="7922"/>
    <cellStyle name="40% - Accent3 53 4 2" xfId="7923"/>
    <cellStyle name="40% - Accent3 53 5" xfId="7924"/>
    <cellStyle name="40% - Accent3 53 5 2" xfId="7925"/>
    <cellStyle name="40% - Accent3 53 6" xfId="7926"/>
    <cellStyle name="40% - Accent3 54" xfId="7927"/>
    <cellStyle name="40% - Accent3 54 2" xfId="7928"/>
    <cellStyle name="40% - Accent3 54 2 2" xfId="7929"/>
    <cellStyle name="40% - Accent3 54 2 2 2" xfId="7930"/>
    <cellStyle name="40% - Accent3 54 2 3" xfId="7931"/>
    <cellStyle name="40% - Accent3 54 3" xfId="7932"/>
    <cellStyle name="40% - Accent3 54 3 2" xfId="7933"/>
    <cellStyle name="40% - Accent3 54 3 2 2" xfId="7934"/>
    <cellStyle name="40% - Accent3 54 3 3" xfId="7935"/>
    <cellStyle name="40% - Accent3 54 4" xfId="7936"/>
    <cellStyle name="40% - Accent3 54 4 2" xfId="7937"/>
    <cellStyle name="40% - Accent3 54 5" xfId="7938"/>
    <cellStyle name="40% - Accent3 54 5 2" xfId="7939"/>
    <cellStyle name="40% - Accent3 54 6" xfId="7940"/>
    <cellStyle name="40% - Accent3 55" xfId="7941"/>
    <cellStyle name="40% - Accent3 55 2" xfId="7942"/>
    <cellStyle name="40% - Accent3 55 2 2" xfId="7943"/>
    <cellStyle name="40% - Accent3 55 2 2 2" xfId="7944"/>
    <cellStyle name="40% - Accent3 55 2 3" xfId="7945"/>
    <cellStyle name="40% - Accent3 55 3" xfId="7946"/>
    <cellStyle name="40% - Accent3 55 3 2" xfId="7947"/>
    <cellStyle name="40% - Accent3 55 3 2 2" xfId="7948"/>
    <cellStyle name="40% - Accent3 55 3 3" xfId="7949"/>
    <cellStyle name="40% - Accent3 55 4" xfId="7950"/>
    <cellStyle name="40% - Accent3 55 4 2" xfId="7951"/>
    <cellStyle name="40% - Accent3 55 5" xfId="7952"/>
    <cellStyle name="40% - Accent3 55 5 2" xfId="7953"/>
    <cellStyle name="40% - Accent3 55 6" xfId="7954"/>
    <cellStyle name="40% - Accent3 56" xfId="7955"/>
    <cellStyle name="40% - Accent3 56 2" xfId="7956"/>
    <cellStyle name="40% - Accent3 56 2 2" xfId="7957"/>
    <cellStyle name="40% - Accent3 56 2 2 2" xfId="7958"/>
    <cellStyle name="40% - Accent3 56 2 3" xfId="7959"/>
    <cellStyle name="40% - Accent3 56 3" xfId="7960"/>
    <cellStyle name="40% - Accent3 56 3 2" xfId="7961"/>
    <cellStyle name="40% - Accent3 56 3 2 2" xfId="7962"/>
    <cellStyle name="40% - Accent3 56 3 3" xfId="7963"/>
    <cellStyle name="40% - Accent3 56 4" xfId="7964"/>
    <cellStyle name="40% - Accent3 56 4 2" xfId="7965"/>
    <cellStyle name="40% - Accent3 56 5" xfId="7966"/>
    <cellStyle name="40% - Accent3 56 5 2" xfId="7967"/>
    <cellStyle name="40% - Accent3 56 6" xfId="7968"/>
    <cellStyle name="40% - Accent3 57" xfId="7969"/>
    <cellStyle name="40% - Accent3 57 2" xfId="7970"/>
    <cellStyle name="40% - Accent3 57 2 2" xfId="7971"/>
    <cellStyle name="40% - Accent3 57 2 2 2" xfId="7972"/>
    <cellStyle name="40% - Accent3 57 2 3" xfId="7973"/>
    <cellStyle name="40% - Accent3 57 3" xfId="7974"/>
    <cellStyle name="40% - Accent3 57 3 2" xfId="7975"/>
    <cellStyle name="40% - Accent3 57 3 2 2" xfId="7976"/>
    <cellStyle name="40% - Accent3 57 3 3" xfId="7977"/>
    <cellStyle name="40% - Accent3 57 4" xfId="7978"/>
    <cellStyle name="40% - Accent3 57 4 2" xfId="7979"/>
    <cellStyle name="40% - Accent3 57 5" xfId="7980"/>
    <cellStyle name="40% - Accent3 57 5 2" xfId="7981"/>
    <cellStyle name="40% - Accent3 57 6" xfId="7982"/>
    <cellStyle name="40% - Accent3 58" xfId="7983"/>
    <cellStyle name="40% - Accent3 58 2" xfId="7984"/>
    <cellStyle name="40% - Accent3 58 2 2" xfId="7985"/>
    <cellStyle name="40% - Accent3 58 2 2 2" xfId="7986"/>
    <cellStyle name="40% - Accent3 58 2 3" xfId="7987"/>
    <cellStyle name="40% - Accent3 58 3" xfId="7988"/>
    <cellStyle name="40% - Accent3 58 3 2" xfId="7989"/>
    <cellStyle name="40% - Accent3 58 3 2 2" xfId="7990"/>
    <cellStyle name="40% - Accent3 58 3 3" xfId="7991"/>
    <cellStyle name="40% - Accent3 58 4" xfId="7992"/>
    <cellStyle name="40% - Accent3 58 4 2" xfId="7993"/>
    <cellStyle name="40% - Accent3 58 5" xfId="7994"/>
    <cellStyle name="40% - Accent3 58 5 2" xfId="7995"/>
    <cellStyle name="40% - Accent3 58 6" xfId="7996"/>
    <cellStyle name="40% - Accent3 59" xfId="7997"/>
    <cellStyle name="40% - Accent3 6" xfId="7998"/>
    <cellStyle name="40% - Accent3 6 2" xfId="7999"/>
    <cellStyle name="40% - Accent3 6 3" xfId="8000"/>
    <cellStyle name="40% - Accent3 6 3 2" xfId="8001"/>
    <cellStyle name="40% - Accent3 6 3 2 2" xfId="30007"/>
    <cellStyle name="40% - Accent3 6 3 2 2 2" xfId="33578"/>
    <cellStyle name="40% - Accent3 6 3 2 3" xfId="31794"/>
    <cellStyle name="40% - Accent3 6 3 3" xfId="30006"/>
    <cellStyle name="40% - Accent3 6 3 3 2" xfId="33577"/>
    <cellStyle name="40% - Accent3 6 3 4" xfId="31793"/>
    <cellStyle name="40% - Accent3 6 4" xfId="8002"/>
    <cellStyle name="40% - Accent3 6 4 2" xfId="8003"/>
    <cellStyle name="40% - Accent3 6 4 2 2" xfId="30009"/>
    <cellStyle name="40% - Accent3 6 4 2 2 2" xfId="33580"/>
    <cellStyle name="40% - Accent3 6 4 2 3" xfId="31796"/>
    <cellStyle name="40% - Accent3 6 4 3" xfId="30008"/>
    <cellStyle name="40% - Accent3 6 4 3 2" xfId="33579"/>
    <cellStyle name="40% - Accent3 6 4 4" xfId="31795"/>
    <cellStyle name="40% - Accent3 6 5" xfId="8004"/>
    <cellStyle name="40% - Accent3 6 5 2" xfId="30010"/>
    <cellStyle name="40% - Accent3 6 5 2 2" xfId="33581"/>
    <cellStyle name="40% - Accent3 6 5 3" xfId="31797"/>
    <cellStyle name="40% - Accent3 6 6" xfId="30005"/>
    <cellStyle name="40% - Accent3 6 6 2" xfId="33576"/>
    <cellStyle name="40% - Accent3 6 7" xfId="31792"/>
    <cellStyle name="40% - Accent3 7" xfId="8005"/>
    <cellStyle name="40% - Accent3 7 2" xfId="8006"/>
    <cellStyle name="40% - Accent3 7 3" xfId="8007"/>
    <cellStyle name="40% - Accent3 7 3 2" xfId="8008"/>
    <cellStyle name="40% - Accent3 7 3 2 2" xfId="30013"/>
    <cellStyle name="40% - Accent3 7 3 2 2 2" xfId="33584"/>
    <cellStyle name="40% - Accent3 7 3 2 3" xfId="31800"/>
    <cellStyle name="40% - Accent3 7 3 3" xfId="30012"/>
    <cellStyle name="40% - Accent3 7 3 3 2" xfId="33583"/>
    <cellStyle name="40% - Accent3 7 3 4" xfId="31799"/>
    <cellStyle name="40% - Accent3 7 4" xfId="8009"/>
    <cellStyle name="40% - Accent3 7 4 2" xfId="8010"/>
    <cellStyle name="40% - Accent3 7 4 2 2" xfId="30015"/>
    <cellStyle name="40% - Accent3 7 4 2 2 2" xfId="33586"/>
    <cellStyle name="40% - Accent3 7 4 2 3" xfId="31802"/>
    <cellStyle name="40% - Accent3 7 4 3" xfId="30014"/>
    <cellStyle name="40% - Accent3 7 4 3 2" xfId="33585"/>
    <cellStyle name="40% - Accent3 7 4 4" xfId="31801"/>
    <cellStyle name="40% - Accent3 7 5" xfId="8011"/>
    <cellStyle name="40% - Accent3 7 5 2" xfId="30016"/>
    <cellStyle name="40% - Accent3 7 5 2 2" xfId="33587"/>
    <cellStyle name="40% - Accent3 7 5 3" xfId="31803"/>
    <cellStyle name="40% - Accent3 7 6" xfId="30011"/>
    <cellStyle name="40% - Accent3 7 6 2" xfId="33582"/>
    <cellStyle name="40% - Accent3 7 7" xfId="31798"/>
    <cellStyle name="40% - Accent3 8" xfId="8012"/>
    <cellStyle name="40% - Accent3 8 2" xfId="8013"/>
    <cellStyle name="40% - Accent3 8 3" xfId="8014"/>
    <cellStyle name="40% - Accent3 8 3 2" xfId="8015"/>
    <cellStyle name="40% - Accent3 8 3 2 2" xfId="30019"/>
    <cellStyle name="40% - Accent3 8 3 2 2 2" xfId="33590"/>
    <cellStyle name="40% - Accent3 8 3 2 3" xfId="31806"/>
    <cellStyle name="40% - Accent3 8 3 3" xfId="30018"/>
    <cellStyle name="40% - Accent3 8 3 3 2" xfId="33589"/>
    <cellStyle name="40% - Accent3 8 3 4" xfId="31805"/>
    <cellStyle name="40% - Accent3 8 4" xfId="8016"/>
    <cellStyle name="40% - Accent3 8 4 2" xfId="8017"/>
    <cellStyle name="40% - Accent3 8 4 2 2" xfId="30021"/>
    <cellStyle name="40% - Accent3 8 4 2 2 2" xfId="33592"/>
    <cellStyle name="40% - Accent3 8 4 2 3" xfId="31808"/>
    <cellStyle name="40% - Accent3 8 4 3" xfId="30020"/>
    <cellStyle name="40% - Accent3 8 4 3 2" xfId="33591"/>
    <cellStyle name="40% - Accent3 8 4 4" xfId="31807"/>
    <cellStyle name="40% - Accent3 8 5" xfId="8018"/>
    <cellStyle name="40% - Accent3 8 5 2" xfId="30022"/>
    <cellStyle name="40% - Accent3 8 5 2 2" xfId="33593"/>
    <cellStyle name="40% - Accent3 8 5 3" xfId="31809"/>
    <cellStyle name="40% - Accent3 8 6" xfId="30017"/>
    <cellStyle name="40% - Accent3 8 6 2" xfId="33588"/>
    <cellStyle name="40% - Accent3 8 7" xfId="31804"/>
    <cellStyle name="40% - Accent3 9" xfId="8019"/>
    <cellStyle name="40% - Accent3 9 2" xfId="8020"/>
    <cellStyle name="40% - Accent3 9 3" xfId="8021"/>
    <cellStyle name="40% - Accent3 9 3 2" xfId="8022"/>
    <cellStyle name="40% - Accent3 9 3 2 2" xfId="30025"/>
    <cellStyle name="40% - Accent3 9 3 2 2 2" xfId="33596"/>
    <cellStyle name="40% - Accent3 9 3 2 3" xfId="31812"/>
    <cellStyle name="40% - Accent3 9 3 3" xfId="30024"/>
    <cellStyle name="40% - Accent3 9 3 3 2" xfId="33595"/>
    <cellStyle name="40% - Accent3 9 3 4" xfId="31811"/>
    <cellStyle name="40% - Accent3 9 4" xfId="8023"/>
    <cellStyle name="40% - Accent3 9 4 2" xfId="30026"/>
    <cellStyle name="40% - Accent3 9 4 2 2" xfId="33597"/>
    <cellStyle name="40% - Accent3 9 4 3" xfId="31813"/>
    <cellStyle name="40% - Accent3 9 5" xfId="30023"/>
    <cellStyle name="40% - Accent3 9 5 2" xfId="33594"/>
    <cellStyle name="40% - Accent3 9 6" xfId="31810"/>
    <cellStyle name="40% - Accent4 10" xfId="8024"/>
    <cellStyle name="40% - Accent4 10 2" xfId="8025"/>
    <cellStyle name="40% - Accent4 10 3" xfId="8026"/>
    <cellStyle name="40% - Accent4 10 3 2" xfId="8027"/>
    <cellStyle name="40% - Accent4 10 3 2 2" xfId="30029"/>
    <cellStyle name="40% - Accent4 10 3 2 2 2" xfId="33600"/>
    <cellStyle name="40% - Accent4 10 3 2 3" xfId="31816"/>
    <cellStyle name="40% - Accent4 10 3 3" xfId="30028"/>
    <cellStyle name="40% - Accent4 10 3 3 2" xfId="33599"/>
    <cellStyle name="40% - Accent4 10 3 4" xfId="31815"/>
    <cellStyle name="40% - Accent4 10 4" xfId="8028"/>
    <cellStyle name="40% - Accent4 10 4 2" xfId="30030"/>
    <cellStyle name="40% - Accent4 10 4 2 2" xfId="33601"/>
    <cellStyle name="40% - Accent4 10 4 3" xfId="31817"/>
    <cellStyle name="40% - Accent4 10 5" xfId="30027"/>
    <cellStyle name="40% - Accent4 10 5 2" xfId="33598"/>
    <cellStyle name="40% - Accent4 10 6" xfId="31814"/>
    <cellStyle name="40% - Accent4 11" xfId="8029"/>
    <cellStyle name="40% - Accent4 11 2" xfId="8030"/>
    <cellStyle name="40% - Accent4 11 3" xfId="8031"/>
    <cellStyle name="40% - Accent4 11 3 2" xfId="8032"/>
    <cellStyle name="40% - Accent4 11 3 2 2" xfId="30033"/>
    <cellStyle name="40% - Accent4 11 3 2 2 2" xfId="33604"/>
    <cellStyle name="40% - Accent4 11 3 2 3" xfId="31820"/>
    <cellStyle name="40% - Accent4 11 3 3" xfId="30032"/>
    <cellStyle name="40% - Accent4 11 3 3 2" xfId="33603"/>
    <cellStyle name="40% - Accent4 11 3 4" xfId="31819"/>
    <cellStyle name="40% - Accent4 11 4" xfId="8033"/>
    <cellStyle name="40% - Accent4 11 4 2" xfId="30034"/>
    <cellStyle name="40% - Accent4 11 4 2 2" xfId="33605"/>
    <cellStyle name="40% - Accent4 11 4 3" xfId="31821"/>
    <cellStyle name="40% - Accent4 11 5" xfId="30031"/>
    <cellStyle name="40% - Accent4 11 5 2" xfId="33602"/>
    <cellStyle name="40% - Accent4 11 6" xfId="31818"/>
    <cellStyle name="40% - Accent4 12" xfId="8034"/>
    <cellStyle name="40% - Accent4 12 2" xfId="8035"/>
    <cellStyle name="40% - Accent4 12 3" xfId="8036"/>
    <cellStyle name="40% - Accent4 12 3 2" xfId="8037"/>
    <cellStyle name="40% - Accent4 12 3 2 2" xfId="30036"/>
    <cellStyle name="40% - Accent4 12 3 2 2 2" xfId="33607"/>
    <cellStyle name="40% - Accent4 12 3 2 3" xfId="31823"/>
    <cellStyle name="40% - Accent4 12 3 3" xfId="30035"/>
    <cellStyle name="40% - Accent4 12 3 3 2" xfId="33606"/>
    <cellStyle name="40% - Accent4 12 3 4" xfId="31822"/>
    <cellStyle name="40% - Accent4 12 4" xfId="8038"/>
    <cellStyle name="40% - Accent4 12 4 2" xfId="30037"/>
    <cellStyle name="40% - Accent4 12 4 2 2" xfId="33608"/>
    <cellStyle name="40% - Accent4 12 4 3" xfId="31824"/>
    <cellStyle name="40% - Accent4 13" xfId="8039"/>
    <cellStyle name="40% - Accent4 14" xfId="8040"/>
    <cellStyle name="40% - Accent4 14 2" xfId="8041"/>
    <cellStyle name="40% - Accent4 14 2 2" xfId="30039"/>
    <cellStyle name="40% - Accent4 14 2 2 2" xfId="33610"/>
    <cellStyle name="40% - Accent4 14 2 3" xfId="31826"/>
    <cellStyle name="40% - Accent4 14 3" xfId="30038"/>
    <cellStyle name="40% - Accent4 14 3 2" xfId="33609"/>
    <cellStyle name="40% - Accent4 14 4" xfId="31825"/>
    <cellStyle name="40% - Accent4 15" xfId="8042"/>
    <cellStyle name="40% - Accent4 15 2" xfId="8043"/>
    <cellStyle name="40% - Accent4 15 2 2" xfId="8044"/>
    <cellStyle name="40% - Accent4 15 2 2 2" xfId="8045"/>
    <cellStyle name="40% - Accent4 15 2 3" xfId="8046"/>
    <cellStyle name="40% - Accent4 15 3" xfId="8047"/>
    <cellStyle name="40% - Accent4 15 3 2" xfId="8048"/>
    <cellStyle name="40% - Accent4 15 3 2 2" xfId="8049"/>
    <cellStyle name="40% - Accent4 15 3 3" xfId="8050"/>
    <cellStyle name="40% - Accent4 15 4" xfId="8051"/>
    <cellStyle name="40% - Accent4 15 4 2" xfId="8052"/>
    <cellStyle name="40% - Accent4 15 5" xfId="8053"/>
    <cellStyle name="40% - Accent4 15 5 2" xfId="8054"/>
    <cellStyle name="40% - Accent4 15 6" xfId="8055"/>
    <cellStyle name="40% - Accent4 16" xfId="8056"/>
    <cellStyle name="40% - Accent4 16 2" xfId="8057"/>
    <cellStyle name="40% - Accent4 16 2 2" xfId="8058"/>
    <cellStyle name="40% - Accent4 16 2 2 2" xfId="8059"/>
    <cellStyle name="40% - Accent4 16 2 3" xfId="8060"/>
    <cellStyle name="40% - Accent4 16 3" xfId="8061"/>
    <cellStyle name="40% - Accent4 16 3 2" xfId="8062"/>
    <cellStyle name="40% - Accent4 16 3 2 2" xfId="8063"/>
    <cellStyle name="40% - Accent4 16 3 3" xfId="8064"/>
    <cellStyle name="40% - Accent4 16 4" xfId="8065"/>
    <cellStyle name="40% - Accent4 16 4 2" xfId="8066"/>
    <cellStyle name="40% - Accent4 16 5" xfId="8067"/>
    <cellStyle name="40% - Accent4 16 5 2" xfId="8068"/>
    <cellStyle name="40% - Accent4 16 6" xfId="8069"/>
    <cellStyle name="40% - Accent4 17" xfId="8070"/>
    <cellStyle name="40% - Accent4 17 2" xfId="8071"/>
    <cellStyle name="40% - Accent4 17 2 2" xfId="8072"/>
    <cellStyle name="40% - Accent4 17 2 2 2" xfId="8073"/>
    <cellStyle name="40% - Accent4 17 2 3" xfId="8074"/>
    <cellStyle name="40% - Accent4 17 3" xfId="8075"/>
    <cellStyle name="40% - Accent4 17 3 2" xfId="8076"/>
    <cellStyle name="40% - Accent4 17 3 2 2" xfId="8077"/>
    <cellStyle name="40% - Accent4 17 3 3" xfId="8078"/>
    <cellStyle name="40% - Accent4 17 4" xfId="8079"/>
    <cellStyle name="40% - Accent4 17 4 2" xfId="8080"/>
    <cellStyle name="40% - Accent4 17 5" xfId="8081"/>
    <cellStyle name="40% - Accent4 17 5 2" xfId="8082"/>
    <cellStyle name="40% - Accent4 17 6" xfId="8083"/>
    <cellStyle name="40% - Accent4 18" xfId="8084"/>
    <cellStyle name="40% - Accent4 18 2" xfId="8085"/>
    <cellStyle name="40% - Accent4 18 2 2" xfId="8086"/>
    <cellStyle name="40% - Accent4 18 2 2 2" xfId="8087"/>
    <cellStyle name="40% - Accent4 18 2 3" xfId="8088"/>
    <cellStyle name="40% - Accent4 18 3" xfId="8089"/>
    <cellStyle name="40% - Accent4 18 3 2" xfId="8090"/>
    <cellStyle name="40% - Accent4 18 3 2 2" xfId="8091"/>
    <cellStyle name="40% - Accent4 18 3 3" xfId="8092"/>
    <cellStyle name="40% - Accent4 18 4" xfId="8093"/>
    <cellStyle name="40% - Accent4 18 4 2" xfId="8094"/>
    <cellStyle name="40% - Accent4 18 5" xfId="8095"/>
    <cellStyle name="40% - Accent4 18 5 2" xfId="8096"/>
    <cellStyle name="40% - Accent4 18 6" xfId="8097"/>
    <cellStyle name="40% - Accent4 19" xfId="8098"/>
    <cellStyle name="40% - Accent4 19 2" xfId="8099"/>
    <cellStyle name="40% - Accent4 19 2 2" xfId="8100"/>
    <cellStyle name="40% - Accent4 19 2 2 2" xfId="8101"/>
    <cellStyle name="40% - Accent4 19 2 3" xfId="8102"/>
    <cellStyle name="40% - Accent4 19 3" xfId="8103"/>
    <cellStyle name="40% - Accent4 19 3 2" xfId="8104"/>
    <cellStyle name="40% - Accent4 19 3 2 2" xfId="8105"/>
    <cellStyle name="40% - Accent4 19 3 3" xfId="8106"/>
    <cellStyle name="40% - Accent4 19 4" xfId="8107"/>
    <cellStyle name="40% - Accent4 19 4 2" xfId="8108"/>
    <cellStyle name="40% - Accent4 19 5" xfId="8109"/>
    <cellStyle name="40% - Accent4 19 5 2" xfId="8110"/>
    <cellStyle name="40% - Accent4 19 6" xfId="8111"/>
    <cellStyle name="40% - Accent4 2" xfId="8112"/>
    <cellStyle name="40% - Accent4 2 10" xfId="8113"/>
    <cellStyle name="40% - Accent4 2 10 2" xfId="8114"/>
    <cellStyle name="40% - Accent4 2 10 2 2" xfId="30042"/>
    <cellStyle name="40% - Accent4 2 10 2 2 2" xfId="33613"/>
    <cellStyle name="40% - Accent4 2 10 2 3" xfId="31829"/>
    <cellStyle name="40% - Accent4 2 10 3" xfId="30041"/>
    <cellStyle name="40% - Accent4 2 10 3 2" xfId="33612"/>
    <cellStyle name="40% - Accent4 2 10 4" xfId="31828"/>
    <cellStyle name="40% - Accent4 2 11" xfId="8115"/>
    <cellStyle name="40% - Accent4 2 11 2" xfId="8116"/>
    <cellStyle name="40% - Accent4 2 11 2 2" xfId="8117"/>
    <cellStyle name="40% - Accent4 2 11 2 2 2" xfId="30045"/>
    <cellStyle name="40% - Accent4 2 11 2 2 2 2" xfId="33616"/>
    <cellStyle name="40% - Accent4 2 11 2 2 3" xfId="31832"/>
    <cellStyle name="40% - Accent4 2 11 2 3" xfId="30044"/>
    <cellStyle name="40% - Accent4 2 11 2 3 2" xfId="33615"/>
    <cellStyle name="40% - Accent4 2 11 2 4" xfId="31831"/>
    <cellStyle name="40% - Accent4 2 11 3" xfId="8118"/>
    <cellStyle name="40% - Accent4 2 11 3 2" xfId="30046"/>
    <cellStyle name="40% - Accent4 2 11 3 2 2" xfId="33617"/>
    <cellStyle name="40% - Accent4 2 11 3 3" xfId="31833"/>
    <cellStyle name="40% - Accent4 2 11 4" xfId="30043"/>
    <cellStyle name="40% - Accent4 2 11 4 2" xfId="33614"/>
    <cellStyle name="40% - Accent4 2 11 5" xfId="31830"/>
    <cellStyle name="40% - Accent4 2 12" xfId="8119"/>
    <cellStyle name="40% - Accent4 2 12 2" xfId="8120"/>
    <cellStyle name="40% - Accent4 2 12 2 2" xfId="30048"/>
    <cellStyle name="40% - Accent4 2 12 2 2 2" xfId="33619"/>
    <cellStyle name="40% - Accent4 2 12 2 3" xfId="31835"/>
    <cellStyle name="40% - Accent4 2 12 3" xfId="30047"/>
    <cellStyle name="40% - Accent4 2 12 3 2" xfId="33618"/>
    <cellStyle name="40% - Accent4 2 12 4" xfId="31834"/>
    <cellStyle name="40% - Accent4 2 13" xfId="8121"/>
    <cellStyle name="40% - Accent4 2 13 2" xfId="30049"/>
    <cellStyle name="40% - Accent4 2 13 2 2" xfId="33620"/>
    <cellStyle name="40% - Accent4 2 13 3" xfId="31836"/>
    <cellStyle name="40% - Accent4 2 14" xfId="30040"/>
    <cellStyle name="40% - Accent4 2 14 2" xfId="33611"/>
    <cellStyle name="40% - Accent4 2 15" xfId="31827"/>
    <cellStyle name="40% - Accent4 2 2" xfId="8122"/>
    <cellStyle name="40% - Accent4 2 2 10" xfId="8123"/>
    <cellStyle name="40% - Accent4 2 2 2" xfId="8124"/>
    <cellStyle name="40% - Accent4 2 2 2 2" xfId="8125"/>
    <cellStyle name="40% - Accent4 2 2 2 2 2" xfId="30050"/>
    <cellStyle name="40% - Accent4 2 2 2 2 2 2" xfId="33621"/>
    <cellStyle name="40% - Accent4 2 2 2 2 3" xfId="31837"/>
    <cellStyle name="40% - Accent4 2 2 3" xfId="8126"/>
    <cellStyle name="40% - Accent4 2 2 4" xfId="8127"/>
    <cellStyle name="40% - Accent4 2 2 5" xfId="8128"/>
    <cellStyle name="40% - Accent4 2 2 6" xfId="8129"/>
    <cellStyle name="40% - Accent4 2 2 7" xfId="8130"/>
    <cellStyle name="40% - Accent4 2 2 8" xfId="8131"/>
    <cellStyle name="40% - Accent4 2 2 9" xfId="8132"/>
    <cellStyle name="40% - Accent4 2 3" xfId="8133"/>
    <cellStyle name="40% - Accent4 2 3 2" xfId="8134"/>
    <cellStyle name="40% - Accent4 2 3 2 2" xfId="30052"/>
    <cellStyle name="40% - Accent4 2 3 2 2 2" xfId="33623"/>
    <cellStyle name="40% - Accent4 2 3 2 3" xfId="31839"/>
    <cellStyle name="40% - Accent4 2 3 3" xfId="30051"/>
    <cellStyle name="40% - Accent4 2 3 3 2" xfId="33622"/>
    <cellStyle name="40% - Accent4 2 3 4" xfId="31838"/>
    <cellStyle name="40% - Accent4 2 4" xfId="8135"/>
    <cellStyle name="40% - Accent4 2 4 2" xfId="8136"/>
    <cellStyle name="40% - Accent4 2 4 2 2" xfId="30054"/>
    <cellStyle name="40% - Accent4 2 4 2 2 2" xfId="33625"/>
    <cellStyle name="40% - Accent4 2 4 2 3" xfId="31841"/>
    <cellStyle name="40% - Accent4 2 4 3" xfId="30053"/>
    <cellStyle name="40% - Accent4 2 4 3 2" xfId="33624"/>
    <cellStyle name="40% - Accent4 2 4 4" xfId="31840"/>
    <cellStyle name="40% - Accent4 2 5" xfId="8137"/>
    <cellStyle name="40% - Accent4 2 5 2" xfId="8138"/>
    <cellStyle name="40% - Accent4 2 5 2 2" xfId="30056"/>
    <cellStyle name="40% - Accent4 2 5 2 2 2" xfId="33627"/>
    <cellStyle name="40% - Accent4 2 5 2 3" xfId="31843"/>
    <cellStyle name="40% - Accent4 2 5 3" xfId="30055"/>
    <cellStyle name="40% - Accent4 2 5 3 2" xfId="33626"/>
    <cellStyle name="40% - Accent4 2 5 4" xfId="31842"/>
    <cellStyle name="40% - Accent4 2 6" xfId="8139"/>
    <cellStyle name="40% - Accent4 2 6 2" xfId="8140"/>
    <cellStyle name="40% - Accent4 2 6 2 2" xfId="30058"/>
    <cellStyle name="40% - Accent4 2 6 2 2 2" xfId="33629"/>
    <cellStyle name="40% - Accent4 2 6 2 3" xfId="31845"/>
    <cellStyle name="40% - Accent4 2 6 3" xfId="30057"/>
    <cellStyle name="40% - Accent4 2 6 3 2" xfId="33628"/>
    <cellStyle name="40% - Accent4 2 6 4" xfId="31844"/>
    <cellStyle name="40% - Accent4 2 7" xfId="8141"/>
    <cellStyle name="40% - Accent4 2 7 2" xfId="8142"/>
    <cellStyle name="40% - Accent4 2 7 2 2" xfId="30060"/>
    <cellStyle name="40% - Accent4 2 7 2 2 2" xfId="33631"/>
    <cellStyle name="40% - Accent4 2 7 2 3" xfId="31847"/>
    <cellStyle name="40% - Accent4 2 7 3" xfId="30059"/>
    <cellStyle name="40% - Accent4 2 7 3 2" xfId="33630"/>
    <cellStyle name="40% - Accent4 2 7 4" xfId="31846"/>
    <cellStyle name="40% - Accent4 2 8" xfId="8143"/>
    <cellStyle name="40% - Accent4 2 8 2" xfId="8144"/>
    <cellStyle name="40% - Accent4 2 8 2 2" xfId="30062"/>
    <cellStyle name="40% - Accent4 2 8 2 2 2" xfId="33633"/>
    <cellStyle name="40% - Accent4 2 8 2 3" xfId="31849"/>
    <cellStyle name="40% - Accent4 2 8 3" xfId="30061"/>
    <cellStyle name="40% - Accent4 2 8 3 2" xfId="33632"/>
    <cellStyle name="40% - Accent4 2 8 4" xfId="31848"/>
    <cellStyle name="40% - Accent4 2 9" xfId="8145"/>
    <cellStyle name="40% - Accent4 2 9 2" xfId="8146"/>
    <cellStyle name="40% - Accent4 2 9 2 2" xfId="30064"/>
    <cellStyle name="40% - Accent4 2 9 2 2 2" xfId="33635"/>
    <cellStyle name="40% - Accent4 2 9 2 3" xfId="31851"/>
    <cellStyle name="40% - Accent4 2 9 3" xfId="30063"/>
    <cellStyle name="40% - Accent4 2 9 3 2" xfId="33634"/>
    <cellStyle name="40% - Accent4 2 9 4" xfId="31850"/>
    <cellStyle name="40% - Accent4 20" xfId="8147"/>
    <cellStyle name="40% - Accent4 20 2" xfId="8148"/>
    <cellStyle name="40% - Accent4 20 2 2" xfId="8149"/>
    <cellStyle name="40% - Accent4 20 2 2 2" xfId="8150"/>
    <cellStyle name="40% - Accent4 20 2 3" xfId="8151"/>
    <cellStyle name="40% - Accent4 20 3" xfId="8152"/>
    <cellStyle name="40% - Accent4 20 3 2" xfId="8153"/>
    <cellStyle name="40% - Accent4 20 3 2 2" xfId="8154"/>
    <cellStyle name="40% - Accent4 20 3 3" xfId="8155"/>
    <cellStyle name="40% - Accent4 20 4" xfId="8156"/>
    <cellStyle name="40% - Accent4 20 4 2" xfId="8157"/>
    <cellStyle name="40% - Accent4 20 5" xfId="8158"/>
    <cellStyle name="40% - Accent4 20 5 2" xfId="8159"/>
    <cellStyle name="40% - Accent4 20 6" xfId="8160"/>
    <cellStyle name="40% - Accent4 21" xfId="8161"/>
    <cellStyle name="40% - Accent4 21 2" xfId="8162"/>
    <cellStyle name="40% - Accent4 21 2 2" xfId="8163"/>
    <cellStyle name="40% - Accent4 21 2 2 2" xfId="8164"/>
    <cellStyle name="40% - Accent4 21 2 3" xfId="8165"/>
    <cellStyle name="40% - Accent4 21 3" xfId="8166"/>
    <cellStyle name="40% - Accent4 21 3 2" xfId="8167"/>
    <cellStyle name="40% - Accent4 21 3 2 2" xfId="8168"/>
    <cellStyle name="40% - Accent4 21 3 3" xfId="8169"/>
    <cellStyle name="40% - Accent4 21 4" xfId="8170"/>
    <cellStyle name="40% - Accent4 21 4 2" xfId="8171"/>
    <cellStyle name="40% - Accent4 21 5" xfId="8172"/>
    <cellStyle name="40% - Accent4 21 5 2" xfId="8173"/>
    <cellStyle name="40% - Accent4 21 6" xfId="8174"/>
    <cellStyle name="40% - Accent4 22" xfId="8175"/>
    <cellStyle name="40% - Accent4 22 2" xfId="8176"/>
    <cellStyle name="40% - Accent4 22 2 2" xfId="8177"/>
    <cellStyle name="40% - Accent4 22 2 2 2" xfId="8178"/>
    <cellStyle name="40% - Accent4 22 2 3" xfId="8179"/>
    <cellStyle name="40% - Accent4 22 3" xfId="8180"/>
    <cellStyle name="40% - Accent4 22 3 2" xfId="8181"/>
    <cellStyle name="40% - Accent4 22 3 2 2" xfId="8182"/>
    <cellStyle name="40% - Accent4 22 3 3" xfId="8183"/>
    <cellStyle name="40% - Accent4 22 4" xfId="8184"/>
    <cellStyle name="40% - Accent4 22 4 2" xfId="8185"/>
    <cellStyle name="40% - Accent4 22 5" xfId="8186"/>
    <cellStyle name="40% - Accent4 22 5 2" xfId="8187"/>
    <cellStyle name="40% - Accent4 22 6" xfId="8188"/>
    <cellStyle name="40% - Accent4 23" xfId="8189"/>
    <cellStyle name="40% - Accent4 23 2" xfId="8190"/>
    <cellStyle name="40% - Accent4 23 2 2" xfId="8191"/>
    <cellStyle name="40% - Accent4 23 2 2 2" xfId="8192"/>
    <cellStyle name="40% - Accent4 23 2 3" xfId="8193"/>
    <cellStyle name="40% - Accent4 23 3" xfId="8194"/>
    <cellStyle name="40% - Accent4 23 3 2" xfId="8195"/>
    <cellStyle name="40% - Accent4 23 3 2 2" xfId="8196"/>
    <cellStyle name="40% - Accent4 23 3 3" xfId="8197"/>
    <cellStyle name="40% - Accent4 23 4" xfId="8198"/>
    <cellStyle name="40% - Accent4 23 4 2" xfId="8199"/>
    <cellStyle name="40% - Accent4 23 5" xfId="8200"/>
    <cellStyle name="40% - Accent4 23 5 2" xfId="8201"/>
    <cellStyle name="40% - Accent4 23 6" xfId="8202"/>
    <cellStyle name="40% - Accent4 24" xfId="8203"/>
    <cellStyle name="40% - Accent4 24 2" xfId="8204"/>
    <cellStyle name="40% - Accent4 24 2 2" xfId="8205"/>
    <cellStyle name="40% - Accent4 24 2 2 2" xfId="8206"/>
    <cellStyle name="40% - Accent4 24 2 3" xfId="8207"/>
    <cellStyle name="40% - Accent4 24 3" xfId="8208"/>
    <cellStyle name="40% - Accent4 24 3 2" xfId="8209"/>
    <cellStyle name="40% - Accent4 24 3 2 2" xfId="8210"/>
    <cellStyle name="40% - Accent4 24 3 3" xfId="8211"/>
    <cellStyle name="40% - Accent4 24 4" xfId="8212"/>
    <cellStyle name="40% - Accent4 24 4 2" xfId="8213"/>
    <cellStyle name="40% - Accent4 24 5" xfId="8214"/>
    <cellStyle name="40% - Accent4 24 5 2" xfId="8215"/>
    <cellStyle name="40% - Accent4 24 6" xfId="8216"/>
    <cellStyle name="40% - Accent4 25" xfId="8217"/>
    <cellStyle name="40% - Accent4 25 2" xfId="8218"/>
    <cellStyle name="40% - Accent4 25 2 2" xfId="8219"/>
    <cellStyle name="40% - Accent4 25 2 2 2" xfId="8220"/>
    <cellStyle name="40% - Accent4 25 2 3" xfId="8221"/>
    <cellStyle name="40% - Accent4 25 3" xfId="8222"/>
    <cellStyle name="40% - Accent4 25 3 2" xfId="8223"/>
    <cellStyle name="40% - Accent4 25 3 2 2" xfId="8224"/>
    <cellStyle name="40% - Accent4 25 3 3" xfId="8225"/>
    <cellStyle name="40% - Accent4 25 4" xfId="8226"/>
    <cellStyle name="40% - Accent4 25 4 2" xfId="8227"/>
    <cellStyle name="40% - Accent4 25 5" xfId="8228"/>
    <cellStyle name="40% - Accent4 25 5 2" xfId="8229"/>
    <cellStyle name="40% - Accent4 25 6" xfId="8230"/>
    <cellStyle name="40% - Accent4 26" xfId="8231"/>
    <cellStyle name="40% - Accent4 26 2" xfId="8232"/>
    <cellStyle name="40% - Accent4 26 2 2" xfId="8233"/>
    <cellStyle name="40% - Accent4 26 2 2 2" xfId="8234"/>
    <cellStyle name="40% - Accent4 26 2 3" xfId="8235"/>
    <cellStyle name="40% - Accent4 26 3" xfId="8236"/>
    <cellStyle name="40% - Accent4 26 3 2" xfId="8237"/>
    <cellStyle name="40% - Accent4 26 3 2 2" xfId="8238"/>
    <cellStyle name="40% - Accent4 26 3 3" xfId="8239"/>
    <cellStyle name="40% - Accent4 26 4" xfId="8240"/>
    <cellStyle name="40% - Accent4 26 4 2" xfId="8241"/>
    <cellStyle name="40% - Accent4 26 5" xfId="8242"/>
    <cellStyle name="40% - Accent4 26 5 2" xfId="8243"/>
    <cellStyle name="40% - Accent4 26 6" xfId="8244"/>
    <cellStyle name="40% - Accent4 27" xfId="8245"/>
    <cellStyle name="40% - Accent4 27 2" xfId="8246"/>
    <cellStyle name="40% - Accent4 27 2 2" xfId="8247"/>
    <cellStyle name="40% - Accent4 27 2 2 2" xfId="8248"/>
    <cellStyle name="40% - Accent4 27 2 3" xfId="8249"/>
    <cellStyle name="40% - Accent4 27 3" xfId="8250"/>
    <cellStyle name="40% - Accent4 27 3 2" xfId="8251"/>
    <cellStyle name="40% - Accent4 27 3 2 2" xfId="8252"/>
    <cellStyle name="40% - Accent4 27 3 3" xfId="8253"/>
    <cellStyle name="40% - Accent4 27 4" xfId="8254"/>
    <cellStyle name="40% - Accent4 27 4 2" xfId="8255"/>
    <cellStyle name="40% - Accent4 27 5" xfId="8256"/>
    <cellStyle name="40% - Accent4 27 5 2" xfId="8257"/>
    <cellStyle name="40% - Accent4 27 6" xfId="8258"/>
    <cellStyle name="40% - Accent4 28" xfId="8259"/>
    <cellStyle name="40% - Accent4 28 2" xfId="8260"/>
    <cellStyle name="40% - Accent4 28 2 2" xfId="8261"/>
    <cellStyle name="40% - Accent4 28 2 2 2" xfId="8262"/>
    <cellStyle name="40% - Accent4 28 2 3" xfId="8263"/>
    <cellStyle name="40% - Accent4 28 3" xfId="8264"/>
    <cellStyle name="40% - Accent4 28 3 2" xfId="8265"/>
    <cellStyle name="40% - Accent4 28 3 2 2" xfId="8266"/>
    <cellStyle name="40% - Accent4 28 3 3" xfId="8267"/>
    <cellStyle name="40% - Accent4 28 4" xfId="8268"/>
    <cellStyle name="40% - Accent4 28 4 2" xfId="8269"/>
    <cellStyle name="40% - Accent4 28 5" xfId="8270"/>
    <cellStyle name="40% - Accent4 28 5 2" xfId="8271"/>
    <cellStyle name="40% - Accent4 28 6" xfId="8272"/>
    <cellStyle name="40% - Accent4 29" xfId="8273"/>
    <cellStyle name="40% - Accent4 29 2" xfId="8274"/>
    <cellStyle name="40% - Accent4 29 2 2" xfId="8275"/>
    <cellStyle name="40% - Accent4 29 2 2 2" xfId="8276"/>
    <cellStyle name="40% - Accent4 29 2 3" xfId="8277"/>
    <cellStyle name="40% - Accent4 29 3" xfId="8278"/>
    <cellStyle name="40% - Accent4 29 3 2" xfId="8279"/>
    <cellStyle name="40% - Accent4 29 3 2 2" xfId="8280"/>
    <cellStyle name="40% - Accent4 29 3 3" xfId="8281"/>
    <cellStyle name="40% - Accent4 29 4" xfId="8282"/>
    <cellStyle name="40% - Accent4 29 4 2" xfId="8283"/>
    <cellStyle name="40% - Accent4 29 5" xfId="8284"/>
    <cellStyle name="40% - Accent4 29 5 2" xfId="8285"/>
    <cellStyle name="40% - Accent4 29 6" xfId="8286"/>
    <cellStyle name="40% - Accent4 3" xfId="8287"/>
    <cellStyle name="40% - Accent4 3 2" xfId="8288"/>
    <cellStyle name="40% - Accent4 3 2 2" xfId="8289"/>
    <cellStyle name="40% - Accent4 3 2 2 2" xfId="30067"/>
    <cellStyle name="40% - Accent4 3 2 2 2 2" xfId="33638"/>
    <cellStyle name="40% - Accent4 3 2 2 3" xfId="31854"/>
    <cellStyle name="40% - Accent4 3 2 3" xfId="30066"/>
    <cellStyle name="40% - Accent4 3 2 3 2" xfId="33637"/>
    <cellStyle name="40% - Accent4 3 2 4" xfId="31853"/>
    <cellStyle name="40% - Accent4 3 3" xfId="8290"/>
    <cellStyle name="40% - Accent4 3 3 2" xfId="30068"/>
    <cellStyle name="40% - Accent4 3 3 2 2" xfId="33639"/>
    <cellStyle name="40% - Accent4 3 3 3" xfId="31855"/>
    <cellStyle name="40% - Accent4 3 4" xfId="30065"/>
    <cellStyle name="40% - Accent4 3 4 2" xfId="33636"/>
    <cellStyle name="40% - Accent4 3 5" xfId="31852"/>
    <cellStyle name="40% - Accent4 30" xfId="8291"/>
    <cellStyle name="40% - Accent4 30 2" xfId="8292"/>
    <cellStyle name="40% - Accent4 30 2 2" xfId="8293"/>
    <cellStyle name="40% - Accent4 30 2 2 2" xfId="8294"/>
    <cellStyle name="40% - Accent4 30 2 3" xfId="8295"/>
    <cellStyle name="40% - Accent4 30 3" xfId="8296"/>
    <cellStyle name="40% - Accent4 30 3 2" xfId="8297"/>
    <cellStyle name="40% - Accent4 30 3 2 2" xfId="8298"/>
    <cellStyle name="40% - Accent4 30 3 3" xfId="8299"/>
    <cellStyle name="40% - Accent4 30 4" xfId="8300"/>
    <cellStyle name="40% - Accent4 30 4 2" xfId="8301"/>
    <cellStyle name="40% - Accent4 30 5" xfId="8302"/>
    <cellStyle name="40% - Accent4 30 5 2" xfId="8303"/>
    <cellStyle name="40% - Accent4 30 6" xfId="8304"/>
    <cellStyle name="40% - Accent4 31" xfId="8305"/>
    <cellStyle name="40% - Accent4 31 2" xfId="8306"/>
    <cellStyle name="40% - Accent4 31 2 2" xfId="8307"/>
    <cellStyle name="40% - Accent4 31 2 2 2" xfId="8308"/>
    <cellStyle name="40% - Accent4 31 2 3" xfId="8309"/>
    <cellStyle name="40% - Accent4 31 3" xfId="8310"/>
    <cellStyle name="40% - Accent4 31 3 2" xfId="8311"/>
    <cellStyle name="40% - Accent4 31 3 2 2" xfId="8312"/>
    <cellStyle name="40% - Accent4 31 3 3" xfId="8313"/>
    <cellStyle name="40% - Accent4 31 4" xfId="8314"/>
    <cellStyle name="40% - Accent4 31 4 2" xfId="8315"/>
    <cellStyle name="40% - Accent4 31 5" xfId="8316"/>
    <cellStyle name="40% - Accent4 31 5 2" xfId="8317"/>
    <cellStyle name="40% - Accent4 31 6" xfId="8318"/>
    <cellStyle name="40% - Accent4 32" xfId="8319"/>
    <cellStyle name="40% - Accent4 32 2" xfId="8320"/>
    <cellStyle name="40% - Accent4 32 2 2" xfId="8321"/>
    <cellStyle name="40% - Accent4 32 2 2 2" xfId="8322"/>
    <cellStyle name="40% - Accent4 32 2 3" xfId="8323"/>
    <cellStyle name="40% - Accent4 32 3" xfId="8324"/>
    <cellStyle name="40% - Accent4 32 3 2" xfId="8325"/>
    <cellStyle name="40% - Accent4 32 3 2 2" xfId="8326"/>
    <cellStyle name="40% - Accent4 32 3 3" xfId="8327"/>
    <cellStyle name="40% - Accent4 32 4" xfId="8328"/>
    <cellStyle name="40% - Accent4 32 4 2" xfId="8329"/>
    <cellStyle name="40% - Accent4 32 5" xfId="8330"/>
    <cellStyle name="40% - Accent4 32 5 2" xfId="8331"/>
    <cellStyle name="40% - Accent4 32 6" xfId="8332"/>
    <cellStyle name="40% - Accent4 33" xfId="8333"/>
    <cellStyle name="40% - Accent4 33 2" xfId="8334"/>
    <cellStyle name="40% - Accent4 33 2 2" xfId="8335"/>
    <cellStyle name="40% - Accent4 33 2 2 2" xfId="8336"/>
    <cellStyle name="40% - Accent4 33 2 3" xfId="8337"/>
    <cellStyle name="40% - Accent4 33 3" xfId="8338"/>
    <cellStyle name="40% - Accent4 33 3 2" xfId="8339"/>
    <cellStyle name="40% - Accent4 33 3 2 2" xfId="8340"/>
    <cellStyle name="40% - Accent4 33 3 3" xfId="8341"/>
    <cellStyle name="40% - Accent4 33 4" xfId="8342"/>
    <cellStyle name="40% - Accent4 33 4 2" xfId="8343"/>
    <cellStyle name="40% - Accent4 33 5" xfId="8344"/>
    <cellStyle name="40% - Accent4 33 5 2" xfId="8345"/>
    <cellStyle name="40% - Accent4 33 6" xfId="8346"/>
    <cellStyle name="40% - Accent4 34" xfId="8347"/>
    <cellStyle name="40% - Accent4 34 2" xfId="8348"/>
    <cellStyle name="40% - Accent4 34 2 2" xfId="8349"/>
    <cellStyle name="40% - Accent4 34 2 2 2" xfId="8350"/>
    <cellStyle name="40% - Accent4 34 2 3" xfId="8351"/>
    <cellStyle name="40% - Accent4 34 3" xfId="8352"/>
    <cellStyle name="40% - Accent4 34 3 2" xfId="8353"/>
    <cellStyle name="40% - Accent4 34 3 2 2" xfId="8354"/>
    <cellStyle name="40% - Accent4 34 3 3" xfId="8355"/>
    <cellStyle name="40% - Accent4 34 4" xfId="8356"/>
    <cellStyle name="40% - Accent4 34 4 2" xfId="8357"/>
    <cellStyle name="40% - Accent4 34 5" xfId="8358"/>
    <cellStyle name="40% - Accent4 34 5 2" xfId="8359"/>
    <cellStyle name="40% - Accent4 34 6" xfId="8360"/>
    <cellStyle name="40% - Accent4 35" xfId="8361"/>
    <cellStyle name="40% - Accent4 35 2" xfId="8362"/>
    <cellStyle name="40% - Accent4 35 2 2" xfId="8363"/>
    <cellStyle name="40% - Accent4 35 2 2 2" xfId="8364"/>
    <cellStyle name="40% - Accent4 35 2 3" xfId="8365"/>
    <cellStyle name="40% - Accent4 35 3" xfId="8366"/>
    <cellStyle name="40% - Accent4 35 3 2" xfId="8367"/>
    <cellStyle name="40% - Accent4 35 3 2 2" xfId="8368"/>
    <cellStyle name="40% - Accent4 35 3 3" xfId="8369"/>
    <cellStyle name="40% - Accent4 35 4" xfId="8370"/>
    <cellStyle name="40% - Accent4 35 4 2" xfId="8371"/>
    <cellStyle name="40% - Accent4 35 5" xfId="8372"/>
    <cellStyle name="40% - Accent4 35 5 2" xfId="8373"/>
    <cellStyle name="40% - Accent4 35 6" xfId="8374"/>
    <cellStyle name="40% - Accent4 36" xfId="8375"/>
    <cellStyle name="40% - Accent4 36 2" xfId="8376"/>
    <cellStyle name="40% - Accent4 36 2 2" xfId="8377"/>
    <cellStyle name="40% - Accent4 36 2 2 2" xfId="8378"/>
    <cellStyle name="40% - Accent4 36 2 3" xfId="8379"/>
    <cellStyle name="40% - Accent4 36 3" xfId="8380"/>
    <cellStyle name="40% - Accent4 36 3 2" xfId="8381"/>
    <cellStyle name="40% - Accent4 36 3 2 2" xfId="8382"/>
    <cellStyle name="40% - Accent4 36 3 3" xfId="8383"/>
    <cellStyle name="40% - Accent4 36 4" xfId="8384"/>
    <cellStyle name="40% - Accent4 36 4 2" xfId="8385"/>
    <cellStyle name="40% - Accent4 36 5" xfId="8386"/>
    <cellStyle name="40% - Accent4 36 5 2" xfId="8387"/>
    <cellStyle name="40% - Accent4 36 6" xfId="8388"/>
    <cellStyle name="40% - Accent4 37" xfId="8389"/>
    <cellStyle name="40% - Accent4 37 2" xfId="8390"/>
    <cellStyle name="40% - Accent4 37 2 2" xfId="8391"/>
    <cellStyle name="40% - Accent4 37 2 2 2" xfId="8392"/>
    <cellStyle name="40% - Accent4 37 2 3" xfId="8393"/>
    <cellStyle name="40% - Accent4 37 3" xfId="8394"/>
    <cellStyle name="40% - Accent4 37 3 2" xfId="8395"/>
    <cellStyle name="40% - Accent4 37 3 2 2" xfId="8396"/>
    <cellStyle name="40% - Accent4 37 3 3" xfId="8397"/>
    <cellStyle name="40% - Accent4 37 4" xfId="8398"/>
    <cellStyle name="40% - Accent4 37 4 2" xfId="8399"/>
    <cellStyle name="40% - Accent4 37 5" xfId="8400"/>
    <cellStyle name="40% - Accent4 37 5 2" xfId="8401"/>
    <cellStyle name="40% - Accent4 37 6" xfId="8402"/>
    <cellStyle name="40% - Accent4 38" xfId="8403"/>
    <cellStyle name="40% - Accent4 38 2" xfId="8404"/>
    <cellStyle name="40% - Accent4 38 2 2" xfId="8405"/>
    <cellStyle name="40% - Accent4 38 2 2 2" xfId="8406"/>
    <cellStyle name="40% - Accent4 38 2 3" xfId="8407"/>
    <cellStyle name="40% - Accent4 38 3" xfId="8408"/>
    <cellStyle name="40% - Accent4 38 3 2" xfId="8409"/>
    <cellStyle name="40% - Accent4 38 3 2 2" xfId="8410"/>
    <cellStyle name="40% - Accent4 38 3 3" xfId="8411"/>
    <cellStyle name="40% - Accent4 38 4" xfId="8412"/>
    <cellStyle name="40% - Accent4 38 4 2" xfId="8413"/>
    <cellStyle name="40% - Accent4 38 5" xfId="8414"/>
    <cellStyle name="40% - Accent4 38 5 2" xfId="8415"/>
    <cellStyle name="40% - Accent4 38 6" xfId="8416"/>
    <cellStyle name="40% - Accent4 39" xfId="8417"/>
    <cellStyle name="40% - Accent4 39 2" xfId="8418"/>
    <cellStyle name="40% - Accent4 39 2 2" xfId="8419"/>
    <cellStyle name="40% - Accent4 39 2 2 2" xfId="8420"/>
    <cellStyle name="40% - Accent4 39 2 3" xfId="8421"/>
    <cellStyle name="40% - Accent4 39 3" xfId="8422"/>
    <cellStyle name="40% - Accent4 39 3 2" xfId="8423"/>
    <cellStyle name="40% - Accent4 39 3 2 2" xfId="8424"/>
    <cellStyle name="40% - Accent4 39 3 3" xfId="8425"/>
    <cellStyle name="40% - Accent4 39 4" xfId="8426"/>
    <cellStyle name="40% - Accent4 39 4 2" xfId="8427"/>
    <cellStyle name="40% - Accent4 39 5" xfId="8428"/>
    <cellStyle name="40% - Accent4 39 5 2" xfId="8429"/>
    <cellStyle name="40% - Accent4 39 6" xfId="8430"/>
    <cellStyle name="40% - Accent4 4" xfId="8431"/>
    <cellStyle name="40% - Accent4 4 2" xfId="8432"/>
    <cellStyle name="40% - Accent4 4 2 2" xfId="8433"/>
    <cellStyle name="40% - Accent4 4 2 2 2" xfId="30071"/>
    <cellStyle name="40% - Accent4 4 2 2 2 2" xfId="33642"/>
    <cellStyle name="40% - Accent4 4 2 2 3" xfId="31858"/>
    <cellStyle name="40% - Accent4 4 2 3" xfId="30070"/>
    <cellStyle name="40% - Accent4 4 2 3 2" xfId="33641"/>
    <cellStyle name="40% - Accent4 4 2 4" xfId="31857"/>
    <cellStyle name="40% - Accent4 4 3" xfId="8434"/>
    <cellStyle name="40% - Accent4 4 3 2" xfId="30072"/>
    <cellStyle name="40% - Accent4 4 3 2 2" xfId="33643"/>
    <cellStyle name="40% - Accent4 4 3 3" xfId="31859"/>
    <cellStyle name="40% - Accent4 4 4" xfId="30069"/>
    <cellStyle name="40% - Accent4 4 4 2" xfId="33640"/>
    <cellStyle name="40% - Accent4 4 5" xfId="31856"/>
    <cellStyle name="40% - Accent4 40" xfId="8435"/>
    <cellStyle name="40% - Accent4 40 2" xfId="8436"/>
    <cellStyle name="40% - Accent4 40 2 2" xfId="8437"/>
    <cellStyle name="40% - Accent4 40 2 2 2" xfId="8438"/>
    <cellStyle name="40% - Accent4 40 2 3" xfId="8439"/>
    <cellStyle name="40% - Accent4 40 3" xfId="8440"/>
    <cellStyle name="40% - Accent4 40 3 2" xfId="8441"/>
    <cellStyle name="40% - Accent4 40 3 2 2" xfId="8442"/>
    <cellStyle name="40% - Accent4 40 3 3" xfId="8443"/>
    <cellStyle name="40% - Accent4 40 4" xfId="8444"/>
    <cellStyle name="40% - Accent4 40 4 2" xfId="8445"/>
    <cellStyle name="40% - Accent4 40 5" xfId="8446"/>
    <cellStyle name="40% - Accent4 40 5 2" xfId="8447"/>
    <cellStyle name="40% - Accent4 40 6" xfId="8448"/>
    <cellStyle name="40% - Accent4 41" xfId="8449"/>
    <cellStyle name="40% - Accent4 41 2" xfId="8450"/>
    <cellStyle name="40% - Accent4 41 2 2" xfId="8451"/>
    <cellStyle name="40% - Accent4 41 2 2 2" xfId="8452"/>
    <cellStyle name="40% - Accent4 41 2 3" xfId="8453"/>
    <cellStyle name="40% - Accent4 41 3" xfId="8454"/>
    <cellStyle name="40% - Accent4 41 3 2" xfId="8455"/>
    <cellStyle name="40% - Accent4 41 3 2 2" xfId="8456"/>
    <cellStyle name="40% - Accent4 41 3 3" xfId="8457"/>
    <cellStyle name="40% - Accent4 41 4" xfId="8458"/>
    <cellStyle name="40% - Accent4 41 4 2" xfId="8459"/>
    <cellStyle name="40% - Accent4 41 5" xfId="8460"/>
    <cellStyle name="40% - Accent4 41 5 2" xfId="8461"/>
    <cellStyle name="40% - Accent4 41 6" xfId="8462"/>
    <cellStyle name="40% - Accent4 42" xfId="8463"/>
    <cellStyle name="40% - Accent4 42 2" xfId="8464"/>
    <cellStyle name="40% - Accent4 42 2 2" xfId="8465"/>
    <cellStyle name="40% - Accent4 42 2 2 2" xfId="8466"/>
    <cellStyle name="40% - Accent4 42 2 3" xfId="8467"/>
    <cellStyle name="40% - Accent4 42 3" xfId="8468"/>
    <cellStyle name="40% - Accent4 42 3 2" xfId="8469"/>
    <cellStyle name="40% - Accent4 42 3 2 2" xfId="8470"/>
    <cellStyle name="40% - Accent4 42 3 3" xfId="8471"/>
    <cellStyle name="40% - Accent4 42 4" xfId="8472"/>
    <cellStyle name="40% - Accent4 42 4 2" xfId="8473"/>
    <cellStyle name="40% - Accent4 42 5" xfId="8474"/>
    <cellStyle name="40% - Accent4 42 5 2" xfId="8475"/>
    <cellStyle name="40% - Accent4 42 6" xfId="8476"/>
    <cellStyle name="40% - Accent4 43" xfId="8477"/>
    <cellStyle name="40% - Accent4 43 2" xfId="8478"/>
    <cellStyle name="40% - Accent4 43 2 2" xfId="8479"/>
    <cellStyle name="40% - Accent4 43 2 2 2" xfId="8480"/>
    <cellStyle name="40% - Accent4 43 2 3" xfId="8481"/>
    <cellStyle name="40% - Accent4 43 3" xfId="8482"/>
    <cellStyle name="40% - Accent4 43 3 2" xfId="8483"/>
    <cellStyle name="40% - Accent4 43 3 2 2" xfId="8484"/>
    <cellStyle name="40% - Accent4 43 3 3" xfId="8485"/>
    <cellStyle name="40% - Accent4 43 4" xfId="8486"/>
    <cellStyle name="40% - Accent4 43 4 2" xfId="8487"/>
    <cellStyle name="40% - Accent4 43 5" xfId="8488"/>
    <cellStyle name="40% - Accent4 43 5 2" xfId="8489"/>
    <cellStyle name="40% - Accent4 43 6" xfId="8490"/>
    <cellStyle name="40% - Accent4 44" xfId="8491"/>
    <cellStyle name="40% - Accent4 44 2" xfId="8492"/>
    <cellStyle name="40% - Accent4 44 2 2" xfId="8493"/>
    <cellStyle name="40% - Accent4 44 2 2 2" xfId="8494"/>
    <cellStyle name="40% - Accent4 44 2 3" xfId="8495"/>
    <cellStyle name="40% - Accent4 44 3" xfId="8496"/>
    <cellStyle name="40% - Accent4 44 3 2" xfId="8497"/>
    <cellStyle name="40% - Accent4 44 3 2 2" xfId="8498"/>
    <cellStyle name="40% - Accent4 44 3 3" xfId="8499"/>
    <cellStyle name="40% - Accent4 44 4" xfId="8500"/>
    <cellStyle name="40% - Accent4 44 4 2" xfId="8501"/>
    <cellStyle name="40% - Accent4 44 5" xfId="8502"/>
    <cellStyle name="40% - Accent4 44 5 2" xfId="8503"/>
    <cellStyle name="40% - Accent4 44 6" xfId="8504"/>
    <cellStyle name="40% - Accent4 45" xfId="8505"/>
    <cellStyle name="40% - Accent4 45 2" xfId="8506"/>
    <cellStyle name="40% - Accent4 45 2 2" xfId="8507"/>
    <cellStyle name="40% - Accent4 45 2 2 2" xfId="8508"/>
    <cellStyle name="40% - Accent4 45 2 3" xfId="8509"/>
    <cellStyle name="40% - Accent4 45 3" xfId="8510"/>
    <cellStyle name="40% - Accent4 45 3 2" xfId="8511"/>
    <cellStyle name="40% - Accent4 45 3 2 2" xfId="8512"/>
    <cellStyle name="40% - Accent4 45 3 3" xfId="8513"/>
    <cellStyle name="40% - Accent4 45 4" xfId="8514"/>
    <cellStyle name="40% - Accent4 45 4 2" xfId="8515"/>
    <cellStyle name="40% - Accent4 45 5" xfId="8516"/>
    <cellStyle name="40% - Accent4 45 5 2" xfId="8517"/>
    <cellStyle name="40% - Accent4 45 6" xfId="8518"/>
    <cellStyle name="40% - Accent4 46" xfId="8519"/>
    <cellStyle name="40% - Accent4 46 2" xfId="8520"/>
    <cellStyle name="40% - Accent4 46 2 2" xfId="8521"/>
    <cellStyle name="40% - Accent4 46 2 2 2" xfId="8522"/>
    <cellStyle name="40% - Accent4 46 2 3" xfId="8523"/>
    <cellStyle name="40% - Accent4 46 3" xfId="8524"/>
    <cellStyle name="40% - Accent4 46 3 2" xfId="8525"/>
    <cellStyle name="40% - Accent4 46 3 2 2" xfId="8526"/>
    <cellStyle name="40% - Accent4 46 3 3" xfId="8527"/>
    <cellStyle name="40% - Accent4 46 4" xfId="8528"/>
    <cellStyle name="40% - Accent4 46 4 2" xfId="8529"/>
    <cellStyle name="40% - Accent4 46 5" xfId="8530"/>
    <cellStyle name="40% - Accent4 46 5 2" xfId="8531"/>
    <cellStyle name="40% - Accent4 46 6" xfId="8532"/>
    <cellStyle name="40% - Accent4 47" xfId="8533"/>
    <cellStyle name="40% - Accent4 47 2" xfId="8534"/>
    <cellStyle name="40% - Accent4 47 2 2" xfId="8535"/>
    <cellStyle name="40% - Accent4 47 2 2 2" xfId="8536"/>
    <cellStyle name="40% - Accent4 47 2 3" xfId="8537"/>
    <cellStyle name="40% - Accent4 47 3" xfId="8538"/>
    <cellStyle name="40% - Accent4 47 3 2" xfId="8539"/>
    <cellStyle name="40% - Accent4 47 3 2 2" xfId="8540"/>
    <cellStyle name="40% - Accent4 47 3 3" xfId="8541"/>
    <cellStyle name="40% - Accent4 47 4" xfId="8542"/>
    <cellStyle name="40% - Accent4 47 4 2" xfId="8543"/>
    <cellStyle name="40% - Accent4 47 5" xfId="8544"/>
    <cellStyle name="40% - Accent4 47 5 2" xfId="8545"/>
    <cellStyle name="40% - Accent4 47 6" xfId="8546"/>
    <cellStyle name="40% - Accent4 48" xfId="8547"/>
    <cellStyle name="40% - Accent4 48 2" xfId="8548"/>
    <cellStyle name="40% - Accent4 48 2 2" xfId="8549"/>
    <cellStyle name="40% - Accent4 48 2 2 2" xfId="8550"/>
    <cellStyle name="40% - Accent4 48 2 3" xfId="8551"/>
    <cellStyle name="40% - Accent4 48 3" xfId="8552"/>
    <cellStyle name="40% - Accent4 48 3 2" xfId="8553"/>
    <cellStyle name="40% - Accent4 48 3 2 2" xfId="8554"/>
    <cellStyle name="40% - Accent4 48 3 3" xfId="8555"/>
    <cellStyle name="40% - Accent4 48 4" xfId="8556"/>
    <cellStyle name="40% - Accent4 48 4 2" xfId="8557"/>
    <cellStyle name="40% - Accent4 48 5" xfId="8558"/>
    <cellStyle name="40% - Accent4 48 5 2" xfId="8559"/>
    <cellStyle name="40% - Accent4 48 6" xfId="8560"/>
    <cellStyle name="40% - Accent4 49" xfId="8561"/>
    <cellStyle name="40% - Accent4 49 2" xfId="8562"/>
    <cellStyle name="40% - Accent4 49 2 2" xfId="8563"/>
    <cellStyle name="40% - Accent4 49 2 2 2" xfId="8564"/>
    <cellStyle name="40% - Accent4 49 2 3" xfId="8565"/>
    <cellStyle name="40% - Accent4 49 3" xfId="8566"/>
    <cellStyle name="40% - Accent4 49 3 2" xfId="8567"/>
    <cellStyle name="40% - Accent4 49 3 2 2" xfId="8568"/>
    <cellStyle name="40% - Accent4 49 3 3" xfId="8569"/>
    <cellStyle name="40% - Accent4 49 4" xfId="8570"/>
    <cellStyle name="40% - Accent4 49 4 2" xfId="8571"/>
    <cellStyle name="40% - Accent4 49 5" xfId="8572"/>
    <cellStyle name="40% - Accent4 49 5 2" xfId="8573"/>
    <cellStyle name="40% - Accent4 49 6" xfId="8574"/>
    <cellStyle name="40% - Accent4 5" xfId="8575"/>
    <cellStyle name="40% - Accent4 5 2" xfId="8576"/>
    <cellStyle name="40% - Accent4 5 3" xfId="8577"/>
    <cellStyle name="40% - Accent4 5 3 2" xfId="8578"/>
    <cellStyle name="40% - Accent4 5 3 2 2" xfId="30075"/>
    <cellStyle name="40% - Accent4 5 3 2 2 2" xfId="33646"/>
    <cellStyle name="40% - Accent4 5 3 2 3" xfId="31862"/>
    <cellStyle name="40% - Accent4 5 3 3" xfId="30074"/>
    <cellStyle name="40% - Accent4 5 3 3 2" xfId="33645"/>
    <cellStyle name="40% - Accent4 5 3 4" xfId="31861"/>
    <cellStyle name="40% - Accent4 5 4" xfId="8579"/>
    <cellStyle name="40% - Accent4 5 4 2" xfId="8580"/>
    <cellStyle name="40% - Accent4 5 4 2 2" xfId="30077"/>
    <cellStyle name="40% - Accent4 5 4 2 2 2" xfId="33648"/>
    <cellStyle name="40% - Accent4 5 4 2 3" xfId="31864"/>
    <cellStyle name="40% - Accent4 5 4 3" xfId="30076"/>
    <cellStyle name="40% - Accent4 5 4 3 2" xfId="33647"/>
    <cellStyle name="40% - Accent4 5 4 4" xfId="31863"/>
    <cellStyle name="40% - Accent4 5 5" xfId="8581"/>
    <cellStyle name="40% - Accent4 5 5 2" xfId="30078"/>
    <cellStyle name="40% - Accent4 5 5 2 2" xfId="33649"/>
    <cellStyle name="40% - Accent4 5 5 3" xfId="31865"/>
    <cellStyle name="40% - Accent4 5 6" xfId="30073"/>
    <cellStyle name="40% - Accent4 5 6 2" xfId="33644"/>
    <cellStyle name="40% - Accent4 5 7" xfId="31860"/>
    <cellStyle name="40% - Accent4 50" xfId="8582"/>
    <cellStyle name="40% - Accent4 50 2" xfId="8583"/>
    <cellStyle name="40% - Accent4 50 2 2" xfId="8584"/>
    <cellStyle name="40% - Accent4 50 2 2 2" xfId="8585"/>
    <cellStyle name="40% - Accent4 50 2 3" xfId="8586"/>
    <cellStyle name="40% - Accent4 50 3" xfId="8587"/>
    <cellStyle name="40% - Accent4 50 3 2" xfId="8588"/>
    <cellStyle name="40% - Accent4 50 3 2 2" xfId="8589"/>
    <cellStyle name="40% - Accent4 50 3 3" xfId="8590"/>
    <cellStyle name="40% - Accent4 50 4" xfId="8591"/>
    <cellStyle name="40% - Accent4 50 4 2" xfId="8592"/>
    <cellStyle name="40% - Accent4 50 5" xfId="8593"/>
    <cellStyle name="40% - Accent4 50 5 2" xfId="8594"/>
    <cellStyle name="40% - Accent4 50 6" xfId="8595"/>
    <cellStyle name="40% - Accent4 51" xfId="8596"/>
    <cellStyle name="40% - Accent4 51 2" xfId="8597"/>
    <cellStyle name="40% - Accent4 51 2 2" xfId="8598"/>
    <cellStyle name="40% - Accent4 51 2 2 2" xfId="8599"/>
    <cellStyle name="40% - Accent4 51 2 3" xfId="8600"/>
    <cellStyle name="40% - Accent4 51 3" xfId="8601"/>
    <cellStyle name="40% - Accent4 51 3 2" xfId="8602"/>
    <cellStyle name="40% - Accent4 51 3 2 2" xfId="8603"/>
    <cellStyle name="40% - Accent4 51 3 3" xfId="8604"/>
    <cellStyle name="40% - Accent4 51 4" xfId="8605"/>
    <cellStyle name="40% - Accent4 51 4 2" xfId="8606"/>
    <cellStyle name="40% - Accent4 51 5" xfId="8607"/>
    <cellStyle name="40% - Accent4 51 5 2" xfId="8608"/>
    <cellStyle name="40% - Accent4 51 6" xfId="8609"/>
    <cellStyle name="40% - Accent4 52" xfId="8610"/>
    <cellStyle name="40% - Accent4 52 2" xfId="8611"/>
    <cellStyle name="40% - Accent4 52 2 2" xfId="8612"/>
    <cellStyle name="40% - Accent4 52 2 2 2" xfId="8613"/>
    <cellStyle name="40% - Accent4 52 2 3" xfId="8614"/>
    <cellStyle name="40% - Accent4 52 3" xfId="8615"/>
    <cellStyle name="40% - Accent4 52 3 2" xfId="8616"/>
    <cellStyle name="40% - Accent4 52 3 2 2" xfId="8617"/>
    <cellStyle name="40% - Accent4 52 3 3" xfId="8618"/>
    <cellStyle name="40% - Accent4 52 4" xfId="8619"/>
    <cellStyle name="40% - Accent4 52 4 2" xfId="8620"/>
    <cellStyle name="40% - Accent4 52 5" xfId="8621"/>
    <cellStyle name="40% - Accent4 52 5 2" xfId="8622"/>
    <cellStyle name="40% - Accent4 52 6" xfId="8623"/>
    <cellStyle name="40% - Accent4 53" xfId="8624"/>
    <cellStyle name="40% - Accent4 53 2" xfId="8625"/>
    <cellStyle name="40% - Accent4 53 2 2" xfId="8626"/>
    <cellStyle name="40% - Accent4 53 2 2 2" xfId="8627"/>
    <cellStyle name="40% - Accent4 53 2 3" xfId="8628"/>
    <cellStyle name="40% - Accent4 53 3" xfId="8629"/>
    <cellStyle name="40% - Accent4 53 3 2" xfId="8630"/>
    <cellStyle name="40% - Accent4 53 3 2 2" xfId="8631"/>
    <cellStyle name="40% - Accent4 53 3 3" xfId="8632"/>
    <cellStyle name="40% - Accent4 53 4" xfId="8633"/>
    <cellStyle name="40% - Accent4 53 4 2" xfId="8634"/>
    <cellStyle name="40% - Accent4 53 5" xfId="8635"/>
    <cellStyle name="40% - Accent4 53 5 2" xfId="8636"/>
    <cellStyle name="40% - Accent4 53 6" xfId="8637"/>
    <cellStyle name="40% - Accent4 54" xfId="8638"/>
    <cellStyle name="40% - Accent4 54 2" xfId="8639"/>
    <cellStyle name="40% - Accent4 54 2 2" xfId="8640"/>
    <cellStyle name="40% - Accent4 54 2 2 2" xfId="8641"/>
    <cellStyle name="40% - Accent4 54 2 3" xfId="8642"/>
    <cellStyle name="40% - Accent4 54 3" xfId="8643"/>
    <cellStyle name="40% - Accent4 54 3 2" xfId="8644"/>
    <cellStyle name="40% - Accent4 54 3 2 2" xfId="8645"/>
    <cellStyle name="40% - Accent4 54 3 3" xfId="8646"/>
    <cellStyle name="40% - Accent4 54 4" xfId="8647"/>
    <cellStyle name="40% - Accent4 54 4 2" xfId="8648"/>
    <cellStyle name="40% - Accent4 54 5" xfId="8649"/>
    <cellStyle name="40% - Accent4 54 5 2" xfId="8650"/>
    <cellStyle name="40% - Accent4 54 6" xfId="8651"/>
    <cellStyle name="40% - Accent4 55" xfId="8652"/>
    <cellStyle name="40% - Accent4 55 2" xfId="8653"/>
    <cellStyle name="40% - Accent4 55 2 2" xfId="8654"/>
    <cellStyle name="40% - Accent4 55 2 2 2" xfId="8655"/>
    <cellStyle name="40% - Accent4 55 2 3" xfId="8656"/>
    <cellStyle name="40% - Accent4 55 3" xfId="8657"/>
    <cellStyle name="40% - Accent4 55 3 2" xfId="8658"/>
    <cellStyle name="40% - Accent4 55 3 2 2" xfId="8659"/>
    <cellStyle name="40% - Accent4 55 3 3" xfId="8660"/>
    <cellStyle name="40% - Accent4 55 4" xfId="8661"/>
    <cellStyle name="40% - Accent4 55 4 2" xfId="8662"/>
    <cellStyle name="40% - Accent4 55 5" xfId="8663"/>
    <cellStyle name="40% - Accent4 55 5 2" xfId="8664"/>
    <cellStyle name="40% - Accent4 55 6" xfId="8665"/>
    <cellStyle name="40% - Accent4 56" xfId="8666"/>
    <cellStyle name="40% - Accent4 56 2" xfId="8667"/>
    <cellStyle name="40% - Accent4 56 2 2" xfId="8668"/>
    <cellStyle name="40% - Accent4 56 2 2 2" xfId="8669"/>
    <cellStyle name="40% - Accent4 56 2 3" xfId="8670"/>
    <cellStyle name="40% - Accent4 56 3" xfId="8671"/>
    <cellStyle name="40% - Accent4 56 3 2" xfId="8672"/>
    <cellStyle name="40% - Accent4 56 3 2 2" xfId="8673"/>
    <cellStyle name="40% - Accent4 56 3 3" xfId="8674"/>
    <cellStyle name="40% - Accent4 56 4" xfId="8675"/>
    <cellStyle name="40% - Accent4 56 4 2" xfId="8676"/>
    <cellStyle name="40% - Accent4 56 5" xfId="8677"/>
    <cellStyle name="40% - Accent4 56 5 2" xfId="8678"/>
    <cellStyle name="40% - Accent4 56 6" xfId="8679"/>
    <cellStyle name="40% - Accent4 57" xfId="8680"/>
    <cellStyle name="40% - Accent4 57 2" xfId="8681"/>
    <cellStyle name="40% - Accent4 57 2 2" xfId="8682"/>
    <cellStyle name="40% - Accent4 57 2 2 2" xfId="8683"/>
    <cellStyle name="40% - Accent4 57 2 3" xfId="8684"/>
    <cellStyle name="40% - Accent4 57 3" xfId="8685"/>
    <cellStyle name="40% - Accent4 57 3 2" xfId="8686"/>
    <cellStyle name="40% - Accent4 57 3 2 2" xfId="8687"/>
    <cellStyle name="40% - Accent4 57 3 3" xfId="8688"/>
    <cellStyle name="40% - Accent4 57 4" xfId="8689"/>
    <cellStyle name="40% - Accent4 57 4 2" xfId="8690"/>
    <cellStyle name="40% - Accent4 57 5" xfId="8691"/>
    <cellStyle name="40% - Accent4 57 5 2" xfId="8692"/>
    <cellStyle name="40% - Accent4 57 6" xfId="8693"/>
    <cellStyle name="40% - Accent4 58" xfId="8694"/>
    <cellStyle name="40% - Accent4 58 2" xfId="8695"/>
    <cellStyle name="40% - Accent4 58 2 2" xfId="8696"/>
    <cellStyle name="40% - Accent4 58 2 2 2" xfId="8697"/>
    <cellStyle name="40% - Accent4 58 2 3" xfId="8698"/>
    <cellStyle name="40% - Accent4 58 3" xfId="8699"/>
    <cellStyle name="40% - Accent4 58 3 2" xfId="8700"/>
    <cellStyle name="40% - Accent4 58 3 2 2" xfId="8701"/>
    <cellStyle name="40% - Accent4 58 3 3" xfId="8702"/>
    <cellStyle name="40% - Accent4 58 4" xfId="8703"/>
    <cellStyle name="40% - Accent4 58 4 2" xfId="8704"/>
    <cellStyle name="40% - Accent4 58 5" xfId="8705"/>
    <cellStyle name="40% - Accent4 58 5 2" xfId="8706"/>
    <cellStyle name="40% - Accent4 58 6" xfId="8707"/>
    <cellStyle name="40% - Accent4 59" xfId="8708"/>
    <cellStyle name="40% - Accent4 6" xfId="8709"/>
    <cellStyle name="40% - Accent4 6 2" xfId="8710"/>
    <cellStyle name="40% - Accent4 6 3" xfId="8711"/>
    <cellStyle name="40% - Accent4 6 3 2" xfId="8712"/>
    <cellStyle name="40% - Accent4 6 3 2 2" xfId="30081"/>
    <cellStyle name="40% - Accent4 6 3 2 2 2" xfId="33652"/>
    <cellStyle name="40% - Accent4 6 3 2 3" xfId="31868"/>
    <cellStyle name="40% - Accent4 6 3 3" xfId="30080"/>
    <cellStyle name="40% - Accent4 6 3 3 2" xfId="33651"/>
    <cellStyle name="40% - Accent4 6 3 4" xfId="31867"/>
    <cellStyle name="40% - Accent4 6 4" xfId="8713"/>
    <cellStyle name="40% - Accent4 6 4 2" xfId="8714"/>
    <cellStyle name="40% - Accent4 6 4 2 2" xfId="30083"/>
    <cellStyle name="40% - Accent4 6 4 2 2 2" xfId="33654"/>
    <cellStyle name="40% - Accent4 6 4 2 3" xfId="31870"/>
    <cellStyle name="40% - Accent4 6 4 3" xfId="30082"/>
    <cellStyle name="40% - Accent4 6 4 3 2" xfId="33653"/>
    <cellStyle name="40% - Accent4 6 4 4" xfId="31869"/>
    <cellStyle name="40% - Accent4 6 5" xfId="8715"/>
    <cellStyle name="40% - Accent4 6 5 2" xfId="30084"/>
    <cellStyle name="40% - Accent4 6 5 2 2" xfId="33655"/>
    <cellStyle name="40% - Accent4 6 5 3" xfId="31871"/>
    <cellStyle name="40% - Accent4 6 6" xfId="30079"/>
    <cellStyle name="40% - Accent4 6 6 2" xfId="33650"/>
    <cellStyle name="40% - Accent4 6 7" xfId="31866"/>
    <cellStyle name="40% - Accent4 7" xfId="8716"/>
    <cellStyle name="40% - Accent4 7 2" xfId="8717"/>
    <cellStyle name="40% - Accent4 7 3" xfId="8718"/>
    <cellStyle name="40% - Accent4 7 3 2" xfId="8719"/>
    <cellStyle name="40% - Accent4 7 3 2 2" xfId="30087"/>
    <cellStyle name="40% - Accent4 7 3 2 2 2" xfId="33658"/>
    <cellStyle name="40% - Accent4 7 3 2 3" xfId="31874"/>
    <cellStyle name="40% - Accent4 7 3 3" xfId="30086"/>
    <cellStyle name="40% - Accent4 7 3 3 2" xfId="33657"/>
    <cellStyle name="40% - Accent4 7 3 4" xfId="31873"/>
    <cellStyle name="40% - Accent4 7 4" xfId="8720"/>
    <cellStyle name="40% - Accent4 7 4 2" xfId="8721"/>
    <cellStyle name="40% - Accent4 7 4 2 2" xfId="30089"/>
    <cellStyle name="40% - Accent4 7 4 2 2 2" xfId="33660"/>
    <cellStyle name="40% - Accent4 7 4 2 3" xfId="31876"/>
    <cellStyle name="40% - Accent4 7 4 3" xfId="30088"/>
    <cellStyle name="40% - Accent4 7 4 3 2" xfId="33659"/>
    <cellStyle name="40% - Accent4 7 4 4" xfId="31875"/>
    <cellStyle name="40% - Accent4 7 5" xfId="8722"/>
    <cellStyle name="40% - Accent4 7 5 2" xfId="30090"/>
    <cellStyle name="40% - Accent4 7 5 2 2" xfId="33661"/>
    <cellStyle name="40% - Accent4 7 5 3" xfId="31877"/>
    <cellStyle name="40% - Accent4 7 6" xfId="30085"/>
    <cellStyle name="40% - Accent4 7 6 2" xfId="33656"/>
    <cellStyle name="40% - Accent4 7 7" xfId="31872"/>
    <cellStyle name="40% - Accent4 8" xfId="8723"/>
    <cellStyle name="40% - Accent4 8 2" xfId="8724"/>
    <cellStyle name="40% - Accent4 8 3" xfId="8725"/>
    <cellStyle name="40% - Accent4 8 3 2" xfId="8726"/>
    <cellStyle name="40% - Accent4 8 3 2 2" xfId="30093"/>
    <cellStyle name="40% - Accent4 8 3 2 2 2" xfId="33664"/>
    <cellStyle name="40% - Accent4 8 3 2 3" xfId="31880"/>
    <cellStyle name="40% - Accent4 8 3 3" xfId="30092"/>
    <cellStyle name="40% - Accent4 8 3 3 2" xfId="33663"/>
    <cellStyle name="40% - Accent4 8 3 4" xfId="31879"/>
    <cellStyle name="40% - Accent4 8 4" xfId="8727"/>
    <cellStyle name="40% - Accent4 8 4 2" xfId="8728"/>
    <cellStyle name="40% - Accent4 8 4 2 2" xfId="30095"/>
    <cellStyle name="40% - Accent4 8 4 2 2 2" xfId="33666"/>
    <cellStyle name="40% - Accent4 8 4 2 3" xfId="31882"/>
    <cellStyle name="40% - Accent4 8 4 3" xfId="30094"/>
    <cellStyle name="40% - Accent4 8 4 3 2" xfId="33665"/>
    <cellStyle name="40% - Accent4 8 4 4" xfId="31881"/>
    <cellStyle name="40% - Accent4 8 5" xfId="8729"/>
    <cellStyle name="40% - Accent4 8 5 2" xfId="30096"/>
    <cellStyle name="40% - Accent4 8 5 2 2" xfId="33667"/>
    <cellStyle name="40% - Accent4 8 5 3" xfId="31883"/>
    <cellStyle name="40% - Accent4 8 6" xfId="30091"/>
    <cellStyle name="40% - Accent4 8 6 2" xfId="33662"/>
    <cellStyle name="40% - Accent4 8 7" xfId="31878"/>
    <cellStyle name="40% - Accent4 9" xfId="8730"/>
    <cellStyle name="40% - Accent4 9 2" xfId="8731"/>
    <cellStyle name="40% - Accent4 9 3" xfId="8732"/>
    <cellStyle name="40% - Accent4 9 3 2" xfId="8733"/>
    <cellStyle name="40% - Accent4 9 3 2 2" xfId="30099"/>
    <cellStyle name="40% - Accent4 9 3 2 2 2" xfId="33670"/>
    <cellStyle name="40% - Accent4 9 3 2 3" xfId="31886"/>
    <cellStyle name="40% - Accent4 9 3 3" xfId="30098"/>
    <cellStyle name="40% - Accent4 9 3 3 2" xfId="33669"/>
    <cellStyle name="40% - Accent4 9 3 4" xfId="31885"/>
    <cellStyle name="40% - Accent4 9 4" xfId="8734"/>
    <cellStyle name="40% - Accent4 9 4 2" xfId="30100"/>
    <cellStyle name="40% - Accent4 9 4 2 2" xfId="33671"/>
    <cellStyle name="40% - Accent4 9 4 3" xfId="31887"/>
    <cellStyle name="40% - Accent4 9 5" xfId="30097"/>
    <cellStyle name="40% - Accent4 9 5 2" xfId="33668"/>
    <cellStyle name="40% - Accent4 9 6" xfId="31884"/>
    <cellStyle name="40% - Accent5 10" xfId="8735"/>
    <cellStyle name="40% - Accent5 10 2" xfId="8736"/>
    <cellStyle name="40% - Accent5 10 3" xfId="8737"/>
    <cellStyle name="40% - Accent5 10 3 2" xfId="8738"/>
    <cellStyle name="40% - Accent5 10 3 2 2" xfId="30103"/>
    <cellStyle name="40% - Accent5 10 3 2 2 2" xfId="33674"/>
    <cellStyle name="40% - Accent5 10 3 2 3" xfId="31890"/>
    <cellStyle name="40% - Accent5 10 3 3" xfId="30102"/>
    <cellStyle name="40% - Accent5 10 3 3 2" xfId="33673"/>
    <cellStyle name="40% - Accent5 10 3 4" xfId="31889"/>
    <cellStyle name="40% - Accent5 10 4" xfId="8739"/>
    <cellStyle name="40% - Accent5 10 4 2" xfId="30104"/>
    <cellStyle name="40% - Accent5 10 4 2 2" xfId="33675"/>
    <cellStyle name="40% - Accent5 10 4 3" xfId="31891"/>
    <cellStyle name="40% - Accent5 10 5" xfId="30101"/>
    <cellStyle name="40% - Accent5 10 5 2" xfId="33672"/>
    <cellStyle name="40% - Accent5 10 6" xfId="31888"/>
    <cellStyle name="40% - Accent5 11" xfId="8740"/>
    <cellStyle name="40% - Accent5 11 2" xfId="8741"/>
    <cellStyle name="40% - Accent5 11 3" xfId="8742"/>
    <cellStyle name="40% - Accent5 11 3 2" xfId="8743"/>
    <cellStyle name="40% - Accent5 11 3 2 2" xfId="30107"/>
    <cellStyle name="40% - Accent5 11 3 2 2 2" xfId="33678"/>
    <cellStyle name="40% - Accent5 11 3 2 3" xfId="31894"/>
    <cellStyle name="40% - Accent5 11 3 3" xfId="30106"/>
    <cellStyle name="40% - Accent5 11 3 3 2" xfId="33677"/>
    <cellStyle name="40% - Accent5 11 3 4" xfId="31893"/>
    <cellStyle name="40% - Accent5 11 4" xfId="8744"/>
    <cellStyle name="40% - Accent5 11 4 2" xfId="30108"/>
    <cellStyle name="40% - Accent5 11 4 2 2" xfId="33679"/>
    <cellStyle name="40% - Accent5 11 4 3" xfId="31895"/>
    <cellStyle name="40% - Accent5 11 5" xfId="30105"/>
    <cellStyle name="40% - Accent5 11 5 2" xfId="33676"/>
    <cellStyle name="40% - Accent5 11 6" xfId="31892"/>
    <cellStyle name="40% - Accent5 12" xfId="8745"/>
    <cellStyle name="40% - Accent5 12 2" xfId="8746"/>
    <cellStyle name="40% - Accent5 12 3" xfId="8747"/>
    <cellStyle name="40% - Accent5 12 3 2" xfId="8748"/>
    <cellStyle name="40% - Accent5 12 3 2 2" xfId="30110"/>
    <cellStyle name="40% - Accent5 12 3 2 2 2" xfId="33681"/>
    <cellStyle name="40% - Accent5 12 3 2 3" xfId="31897"/>
    <cellStyle name="40% - Accent5 12 3 3" xfId="30109"/>
    <cellStyle name="40% - Accent5 12 3 3 2" xfId="33680"/>
    <cellStyle name="40% - Accent5 12 3 4" xfId="31896"/>
    <cellStyle name="40% - Accent5 12 4" xfId="8749"/>
    <cellStyle name="40% - Accent5 12 4 2" xfId="30111"/>
    <cellStyle name="40% - Accent5 12 4 2 2" xfId="33682"/>
    <cellStyle name="40% - Accent5 12 4 3" xfId="31898"/>
    <cellStyle name="40% - Accent5 13" xfId="8750"/>
    <cellStyle name="40% - Accent5 14" xfId="8751"/>
    <cellStyle name="40% - Accent5 14 2" xfId="8752"/>
    <cellStyle name="40% - Accent5 14 2 2" xfId="30113"/>
    <cellStyle name="40% - Accent5 14 2 2 2" xfId="33684"/>
    <cellStyle name="40% - Accent5 14 2 3" xfId="31900"/>
    <cellStyle name="40% - Accent5 14 3" xfId="30112"/>
    <cellStyle name="40% - Accent5 14 3 2" xfId="33683"/>
    <cellStyle name="40% - Accent5 14 4" xfId="31899"/>
    <cellStyle name="40% - Accent5 15" xfId="8753"/>
    <cellStyle name="40% - Accent5 15 2" xfId="8754"/>
    <cellStyle name="40% - Accent5 15 2 2" xfId="8755"/>
    <cellStyle name="40% - Accent5 15 2 2 2" xfId="8756"/>
    <cellStyle name="40% - Accent5 15 2 3" xfId="8757"/>
    <cellStyle name="40% - Accent5 15 3" xfId="8758"/>
    <cellStyle name="40% - Accent5 15 3 2" xfId="8759"/>
    <cellStyle name="40% - Accent5 15 3 2 2" xfId="8760"/>
    <cellStyle name="40% - Accent5 15 3 3" xfId="8761"/>
    <cellStyle name="40% - Accent5 15 4" xfId="8762"/>
    <cellStyle name="40% - Accent5 15 4 2" xfId="8763"/>
    <cellStyle name="40% - Accent5 15 5" xfId="8764"/>
    <cellStyle name="40% - Accent5 15 5 2" xfId="8765"/>
    <cellStyle name="40% - Accent5 15 6" xfId="8766"/>
    <cellStyle name="40% - Accent5 16" xfId="8767"/>
    <cellStyle name="40% - Accent5 16 2" xfId="8768"/>
    <cellStyle name="40% - Accent5 16 2 2" xfId="8769"/>
    <cellStyle name="40% - Accent5 16 2 2 2" xfId="8770"/>
    <cellStyle name="40% - Accent5 16 2 3" xfId="8771"/>
    <cellStyle name="40% - Accent5 16 3" xfId="8772"/>
    <cellStyle name="40% - Accent5 16 3 2" xfId="8773"/>
    <cellStyle name="40% - Accent5 16 3 2 2" xfId="8774"/>
    <cellStyle name="40% - Accent5 16 3 3" xfId="8775"/>
    <cellStyle name="40% - Accent5 16 4" xfId="8776"/>
    <cellStyle name="40% - Accent5 16 4 2" xfId="8777"/>
    <cellStyle name="40% - Accent5 16 5" xfId="8778"/>
    <cellStyle name="40% - Accent5 16 5 2" xfId="8779"/>
    <cellStyle name="40% - Accent5 16 6" xfId="8780"/>
    <cellStyle name="40% - Accent5 17" xfId="8781"/>
    <cellStyle name="40% - Accent5 17 2" xfId="8782"/>
    <cellStyle name="40% - Accent5 17 2 2" xfId="8783"/>
    <cellStyle name="40% - Accent5 17 2 2 2" xfId="8784"/>
    <cellStyle name="40% - Accent5 17 2 3" xfId="8785"/>
    <cellStyle name="40% - Accent5 17 3" xfId="8786"/>
    <cellStyle name="40% - Accent5 17 3 2" xfId="8787"/>
    <cellStyle name="40% - Accent5 17 3 2 2" xfId="8788"/>
    <cellStyle name="40% - Accent5 17 3 3" xfId="8789"/>
    <cellStyle name="40% - Accent5 17 4" xfId="8790"/>
    <cellStyle name="40% - Accent5 17 4 2" xfId="8791"/>
    <cellStyle name="40% - Accent5 17 5" xfId="8792"/>
    <cellStyle name="40% - Accent5 17 5 2" xfId="8793"/>
    <cellStyle name="40% - Accent5 17 6" xfId="8794"/>
    <cellStyle name="40% - Accent5 18" xfId="8795"/>
    <cellStyle name="40% - Accent5 18 2" xfId="8796"/>
    <cellStyle name="40% - Accent5 18 2 2" xfId="8797"/>
    <cellStyle name="40% - Accent5 18 2 2 2" xfId="8798"/>
    <cellStyle name="40% - Accent5 18 2 3" xfId="8799"/>
    <cellStyle name="40% - Accent5 18 3" xfId="8800"/>
    <cellStyle name="40% - Accent5 18 3 2" xfId="8801"/>
    <cellStyle name="40% - Accent5 18 3 2 2" xfId="8802"/>
    <cellStyle name="40% - Accent5 18 3 3" xfId="8803"/>
    <cellStyle name="40% - Accent5 18 4" xfId="8804"/>
    <cellStyle name="40% - Accent5 18 4 2" xfId="8805"/>
    <cellStyle name="40% - Accent5 18 5" xfId="8806"/>
    <cellStyle name="40% - Accent5 18 5 2" xfId="8807"/>
    <cellStyle name="40% - Accent5 18 6" xfId="8808"/>
    <cellStyle name="40% - Accent5 19" xfId="8809"/>
    <cellStyle name="40% - Accent5 19 2" xfId="8810"/>
    <cellStyle name="40% - Accent5 19 2 2" xfId="8811"/>
    <cellStyle name="40% - Accent5 19 2 2 2" xfId="8812"/>
    <cellStyle name="40% - Accent5 19 2 3" xfId="8813"/>
    <cellStyle name="40% - Accent5 19 3" xfId="8814"/>
    <cellStyle name="40% - Accent5 19 3 2" xfId="8815"/>
    <cellStyle name="40% - Accent5 19 3 2 2" xfId="8816"/>
    <cellStyle name="40% - Accent5 19 3 3" xfId="8817"/>
    <cellStyle name="40% - Accent5 19 4" xfId="8818"/>
    <cellStyle name="40% - Accent5 19 4 2" xfId="8819"/>
    <cellStyle name="40% - Accent5 19 5" xfId="8820"/>
    <cellStyle name="40% - Accent5 19 5 2" xfId="8821"/>
    <cellStyle name="40% - Accent5 19 6" xfId="8822"/>
    <cellStyle name="40% - Accent5 2" xfId="8823"/>
    <cellStyle name="40% - Accent5 2 10" xfId="8824"/>
    <cellStyle name="40% - Accent5 2 10 2" xfId="8825"/>
    <cellStyle name="40% - Accent5 2 10 2 2" xfId="30116"/>
    <cellStyle name="40% - Accent5 2 10 2 2 2" xfId="33687"/>
    <cellStyle name="40% - Accent5 2 10 2 3" xfId="31903"/>
    <cellStyle name="40% - Accent5 2 10 3" xfId="30115"/>
    <cellStyle name="40% - Accent5 2 10 3 2" xfId="33686"/>
    <cellStyle name="40% - Accent5 2 10 4" xfId="31902"/>
    <cellStyle name="40% - Accent5 2 11" xfId="8826"/>
    <cellStyle name="40% - Accent5 2 11 2" xfId="8827"/>
    <cellStyle name="40% - Accent5 2 11 2 2" xfId="8828"/>
    <cellStyle name="40% - Accent5 2 11 2 2 2" xfId="30119"/>
    <cellStyle name="40% - Accent5 2 11 2 2 2 2" xfId="33690"/>
    <cellStyle name="40% - Accent5 2 11 2 2 3" xfId="31906"/>
    <cellStyle name="40% - Accent5 2 11 2 3" xfId="30118"/>
    <cellStyle name="40% - Accent5 2 11 2 3 2" xfId="33689"/>
    <cellStyle name="40% - Accent5 2 11 2 4" xfId="31905"/>
    <cellStyle name="40% - Accent5 2 11 3" xfId="8829"/>
    <cellStyle name="40% - Accent5 2 11 3 2" xfId="30120"/>
    <cellStyle name="40% - Accent5 2 11 3 2 2" xfId="33691"/>
    <cellStyle name="40% - Accent5 2 11 3 3" xfId="31907"/>
    <cellStyle name="40% - Accent5 2 11 4" xfId="30117"/>
    <cellStyle name="40% - Accent5 2 11 4 2" xfId="33688"/>
    <cellStyle name="40% - Accent5 2 11 5" xfId="31904"/>
    <cellStyle name="40% - Accent5 2 12" xfId="8830"/>
    <cellStyle name="40% - Accent5 2 12 2" xfId="8831"/>
    <cellStyle name="40% - Accent5 2 12 2 2" xfId="30122"/>
    <cellStyle name="40% - Accent5 2 12 2 2 2" xfId="33693"/>
    <cellStyle name="40% - Accent5 2 12 2 3" xfId="31909"/>
    <cellStyle name="40% - Accent5 2 12 3" xfId="30121"/>
    <cellStyle name="40% - Accent5 2 12 3 2" xfId="33692"/>
    <cellStyle name="40% - Accent5 2 12 4" xfId="31908"/>
    <cellStyle name="40% - Accent5 2 13" xfId="8832"/>
    <cellStyle name="40% - Accent5 2 13 2" xfId="30123"/>
    <cellStyle name="40% - Accent5 2 13 2 2" xfId="33694"/>
    <cellStyle name="40% - Accent5 2 13 3" xfId="31910"/>
    <cellStyle name="40% - Accent5 2 14" xfId="30114"/>
    <cellStyle name="40% - Accent5 2 14 2" xfId="33685"/>
    <cellStyle name="40% - Accent5 2 15" xfId="31901"/>
    <cellStyle name="40% - Accent5 2 2" xfId="8833"/>
    <cellStyle name="40% - Accent5 2 2 10" xfId="8834"/>
    <cellStyle name="40% - Accent5 2 2 2" xfId="8835"/>
    <cellStyle name="40% - Accent5 2 2 2 2" xfId="8836"/>
    <cellStyle name="40% - Accent5 2 2 2 2 2" xfId="30124"/>
    <cellStyle name="40% - Accent5 2 2 2 2 2 2" xfId="33695"/>
    <cellStyle name="40% - Accent5 2 2 2 2 3" xfId="31911"/>
    <cellStyle name="40% - Accent5 2 2 3" xfId="8837"/>
    <cellStyle name="40% - Accent5 2 2 4" xfId="8838"/>
    <cellStyle name="40% - Accent5 2 2 5" xfId="8839"/>
    <cellStyle name="40% - Accent5 2 2 6" xfId="8840"/>
    <cellStyle name="40% - Accent5 2 2 7" xfId="8841"/>
    <cellStyle name="40% - Accent5 2 2 8" xfId="8842"/>
    <cellStyle name="40% - Accent5 2 2 9" xfId="8843"/>
    <cellStyle name="40% - Accent5 2 3" xfId="8844"/>
    <cellStyle name="40% - Accent5 2 3 2" xfId="8845"/>
    <cellStyle name="40% - Accent5 2 3 2 2" xfId="30126"/>
    <cellStyle name="40% - Accent5 2 3 2 2 2" xfId="33697"/>
    <cellStyle name="40% - Accent5 2 3 2 3" xfId="31913"/>
    <cellStyle name="40% - Accent5 2 3 3" xfId="30125"/>
    <cellStyle name="40% - Accent5 2 3 3 2" xfId="33696"/>
    <cellStyle name="40% - Accent5 2 3 4" xfId="31912"/>
    <cellStyle name="40% - Accent5 2 4" xfId="8846"/>
    <cellStyle name="40% - Accent5 2 4 2" xfId="8847"/>
    <cellStyle name="40% - Accent5 2 4 2 2" xfId="30128"/>
    <cellStyle name="40% - Accent5 2 4 2 2 2" xfId="33699"/>
    <cellStyle name="40% - Accent5 2 4 2 3" xfId="31915"/>
    <cellStyle name="40% - Accent5 2 4 3" xfId="30127"/>
    <cellStyle name="40% - Accent5 2 4 3 2" xfId="33698"/>
    <cellStyle name="40% - Accent5 2 4 4" xfId="31914"/>
    <cellStyle name="40% - Accent5 2 5" xfId="8848"/>
    <cellStyle name="40% - Accent5 2 5 2" xfId="8849"/>
    <cellStyle name="40% - Accent5 2 5 2 2" xfId="30130"/>
    <cellStyle name="40% - Accent5 2 5 2 2 2" xfId="33701"/>
    <cellStyle name="40% - Accent5 2 5 2 3" xfId="31917"/>
    <cellStyle name="40% - Accent5 2 5 3" xfId="30129"/>
    <cellStyle name="40% - Accent5 2 5 3 2" xfId="33700"/>
    <cellStyle name="40% - Accent5 2 5 4" xfId="31916"/>
    <cellStyle name="40% - Accent5 2 6" xfId="8850"/>
    <cellStyle name="40% - Accent5 2 6 2" xfId="8851"/>
    <cellStyle name="40% - Accent5 2 6 2 2" xfId="30132"/>
    <cellStyle name="40% - Accent5 2 6 2 2 2" xfId="33703"/>
    <cellStyle name="40% - Accent5 2 6 2 3" xfId="31919"/>
    <cellStyle name="40% - Accent5 2 6 3" xfId="30131"/>
    <cellStyle name="40% - Accent5 2 6 3 2" xfId="33702"/>
    <cellStyle name="40% - Accent5 2 6 4" xfId="31918"/>
    <cellStyle name="40% - Accent5 2 7" xfId="8852"/>
    <cellStyle name="40% - Accent5 2 7 2" xfId="8853"/>
    <cellStyle name="40% - Accent5 2 7 2 2" xfId="30134"/>
    <cellStyle name="40% - Accent5 2 7 2 2 2" xfId="33705"/>
    <cellStyle name="40% - Accent5 2 7 2 3" xfId="31921"/>
    <cellStyle name="40% - Accent5 2 7 3" xfId="30133"/>
    <cellStyle name="40% - Accent5 2 7 3 2" xfId="33704"/>
    <cellStyle name="40% - Accent5 2 7 4" xfId="31920"/>
    <cellStyle name="40% - Accent5 2 8" xfId="8854"/>
    <cellStyle name="40% - Accent5 2 8 2" xfId="8855"/>
    <cellStyle name="40% - Accent5 2 8 2 2" xfId="30136"/>
    <cellStyle name="40% - Accent5 2 8 2 2 2" xfId="33707"/>
    <cellStyle name="40% - Accent5 2 8 2 3" xfId="31923"/>
    <cellStyle name="40% - Accent5 2 8 3" xfId="30135"/>
    <cellStyle name="40% - Accent5 2 8 3 2" xfId="33706"/>
    <cellStyle name="40% - Accent5 2 8 4" xfId="31922"/>
    <cellStyle name="40% - Accent5 2 9" xfId="8856"/>
    <cellStyle name="40% - Accent5 2 9 2" xfId="8857"/>
    <cellStyle name="40% - Accent5 2 9 2 2" xfId="30138"/>
    <cellStyle name="40% - Accent5 2 9 2 2 2" xfId="33709"/>
    <cellStyle name="40% - Accent5 2 9 2 3" xfId="31925"/>
    <cellStyle name="40% - Accent5 2 9 3" xfId="30137"/>
    <cellStyle name="40% - Accent5 2 9 3 2" xfId="33708"/>
    <cellStyle name="40% - Accent5 2 9 4" xfId="31924"/>
    <cellStyle name="40% - Accent5 20" xfId="8858"/>
    <cellStyle name="40% - Accent5 20 2" xfId="8859"/>
    <cellStyle name="40% - Accent5 20 2 2" xfId="8860"/>
    <cellStyle name="40% - Accent5 20 2 2 2" xfId="8861"/>
    <cellStyle name="40% - Accent5 20 2 3" xfId="8862"/>
    <cellStyle name="40% - Accent5 20 3" xfId="8863"/>
    <cellStyle name="40% - Accent5 20 3 2" xfId="8864"/>
    <cellStyle name="40% - Accent5 20 3 2 2" xfId="8865"/>
    <cellStyle name="40% - Accent5 20 3 3" xfId="8866"/>
    <cellStyle name="40% - Accent5 20 4" xfId="8867"/>
    <cellStyle name="40% - Accent5 20 4 2" xfId="8868"/>
    <cellStyle name="40% - Accent5 20 5" xfId="8869"/>
    <cellStyle name="40% - Accent5 20 5 2" xfId="8870"/>
    <cellStyle name="40% - Accent5 20 6" xfId="8871"/>
    <cellStyle name="40% - Accent5 21" xfId="8872"/>
    <cellStyle name="40% - Accent5 21 2" xfId="8873"/>
    <cellStyle name="40% - Accent5 21 2 2" xfId="8874"/>
    <cellStyle name="40% - Accent5 21 2 2 2" xfId="8875"/>
    <cellStyle name="40% - Accent5 21 2 3" xfId="8876"/>
    <cellStyle name="40% - Accent5 21 3" xfId="8877"/>
    <cellStyle name="40% - Accent5 21 3 2" xfId="8878"/>
    <cellStyle name="40% - Accent5 21 3 2 2" xfId="8879"/>
    <cellStyle name="40% - Accent5 21 3 3" xfId="8880"/>
    <cellStyle name="40% - Accent5 21 4" xfId="8881"/>
    <cellStyle name="40% - Accent5 21 4 2" xfId="8882"/>
    <cellStyle name="40% - Accent5 21 5" xfId="8883"/>
    <cellStyle name="40% - Accent5 21 5 2" xfId="8884"/>
    <cellStyle name="40% - Accent5 21 6" xfId="8885"/>
    <cellStyle name="40% - Accent5 22" xfId="8886"/>
    <cellStyle name="40% - Accent5 22 2" xfId="8887"/>
    <cellStyle name="40% - Accent5 22 2 2" xfId="8888"/>
    <cellStyle name="40% - Accent5 22 2 2 2" xfId="8889"/>
    <cellStyle name="40% - Accent5 22 2 3" xfId="8890"/>
    <cellStyle name="40% - Accent5 22 3" xfId="8891"/>
    <cellStyle name="40% - Accent5 22 3 2" xfId="8892"/>
    <cellStyle name="40% - Accent5 22 3 2 2" xfId="8893"/>
    <cellStyle name="40% - Accent5 22 3 3" xfId="8894"/>
    <cellStyle name="40% - Accent5 22 4" xfId="8895"/>
    <cellStyle name="40% - Accent5 22 4 2" xfId="8896"/>
    <cellStyle name="40% - Accent5 22 5" xfId="8897"/>
    <cellStyle name="40% - Accent5 22 5 2" xfId="8898"/>
    <cellStyle name="40% - Accent5 22 6" xfId="8899"/>
    <cellStyle name="40% - Accent5 23" xfId="8900"/>
    <cellStyle name="40% - Accent5 23 2" xfId="8901"/>
    <cellStyle name="40% - Accent5 23 2 2" xfId="8902"/>
    <cellStyle name="40% - Accent5 23 2 2 2" xfId="8903"/>
    <cellStyle name="40% - Accent5 23 2 3" xfId="8904"/>
    <cellStyle name="40% - Accent5 23 3" xfId="8905"/>
    <cellStyle name="40% - Accent5 23 3 2" xfId="8906"/>
    <cellStyle name="40% - Accent5 23 3 2 2" xfId="8907"/>
    <cellStyle name="40% - Accent5 23 3 3" xfId="8908"/>
    <cellStyle name="40% - Accent5 23 4" xfId="8909"/>
    <cellStyle name="40% - Accent5 23 4 2" xfId="8910"/>
    <cellStyle name="40% - Accent5 23 5" xfId="8911"/>
    <cellStyle name="40% - Accent5 23 5 2" xfId="8912"/>
    <cellStyle name="40% - Accent5 23 6" xfId="8913"/>
    <cellStyle name="40% - Accent5 24" xfId="8914"/>
    <cellStyle name="40% - Accent5 24 2" xfId="8915"/>
    <cellStyle name="40% - Accent5 24 2 2" xfId="8916"/>
    <cellStyle name="40% - Accent5 24 2 2 2" xfId="8917"/>
    <cellStyle name="40% - Accent5 24 2 3" xfId="8918"/>
    <cellStyle name="40% - Accent5 24 3" xfId="8919"/>
    <cellStyle name="40% - Accent5 24 3 2" xfId="8920"/>
    <cellStyle name="40% - Accent5 24 3 2 2" xfId="8921"/>
    <cellStyle name="40% - Accent5 24 3 3" xfId="8922"/>
    <cellStyle name="40% - Accent5 24 4" xfId="8923"/>
    <cellStyle name="40% - Accent5 24 4 2" xfId="8924"/>
    <cellStyle name="40% - Accent5 24 5" xfId="8925"/>
    <cellStyle name="40% - Accent5 24 5 2" xfId="8926"/>
    <cellStyle name="40% - Accent5 24 6" xfId="8927"/>
    <cellStyle name="40% - Accent5 25" xfId="8928"/>
    <cellStyle name="40% - Accent5 25 2" xfId="8929"/>
    <cellStyle name="40% - Accent5 25 2 2" xfId="8930"/>
    <cellStyle name="40% - Accent5 25 2 2 2" xfId="8931"/>
    <cellStyle name="40% - Accent5 25 2 3" xfId="8932"/>
    <cellStyle name="40% - Accent5 25 3" xfId="8933"/>
    <cellStyle name="40% - Accent5 25 3 2" xfId="8934"/>
    <cellStyle name="40% - Accent5 25 3 2 2" xfId="8935"/>
    <cellStyle name="40% - Accent5 25 3 3" xfId="8936"/>
    <cellStyle name="40% - Accent5 25 4" xfId="8937"/>
    <cellStyle name="40% - Accent5 25 4 2" xfId="8938"/>
    <cellStyle name="40% - Accent5 25 5" xfId="8939"/>
    <cellStyle name="40% - Accent5 25 5 2" xfId="8940"/>
    <cellStyle name="40% - Accent5 25 6" xfId="8941"/>
    <cellStyle name="40% - Accent5 26" xfId="8942"/>
    <cellStyle name="40% - Accent5 26 2" xfId="8943"/>
    <cellStyle name="40% - Accent5 26 2 2" xfId="8944"/>
    <cellStyle name="40% - Accent5 26 2 2 2" xfId="8945"/>
    <cellStyle name="40% - Accent5 26 2 3" xfId="8946"/>
    <cellStyle name="40% - Accent5 26 3" xfId="8947"/>
    <cellStyle name="40% - Accent5 26 3 2" xfId="8948"/>
    <cellStyle name="40% - Accent5 26 3 2 2" xfId="8949"/>
    <cellStyle name="40% - Accent5 26 3 3" xfId="8950"/>
    <cellStyle name="40% - Accent5 26 4" xfId="8951"/>
    <cellStyle name="40% - Accent5 26 4 2" xfId="8952"/>
    <cellStyle name="40% - Accent5 26 5" xfId="8953"/>
    <cellStyle name="40% - Accent5 26 5 2" xfId="8954"/>
    <cellStyle name="40% - Accent5 26 6" xfId="8955"/>
    <cellStyle name="40% - Accent5 27" xfId="8956"/>
    <cellStyle name="40% - Accent5 27 2" xfId="8957"/>
    <cellStyle name="40% - Accent5 27 2 2" xfId="8958"/>
    <cellStyle name="40% - Accent5 27 2 2 2" xfId="8959"/>
    <cellStyle name="40% - Accent5 27 2 3" xfId="8960"/>
    <cellStyle name="40% - Accent5 27 3" xfId="8961"/>
    <cellStyle name="40% - Accent5 27 3 2" xfId="8962"/>
    <cellStyle name="40% - Accent5 27 3 2 2" xfId="8963"/>
    <cellStyle name="40% - Accent5 27 3 3" xfId="8964"/>
    <cellStyle name="40% - Accent5 27 4" xfId="8965"/>
    <cellStyle name="40% - Accent5 27 4 2" xfId="8966"/>
    <cellStyle name="40% - Accent5 27 5" xfId="8967"/>
    <cellStyle name="40% - Accent5 27 5 2" xfId="8968"/>
    <cellStyle name="40% - Accent5 27 6" xfId="8969"/>
    <cellStyle name="40% - Accent5 28" xfId="8970"/>
    <cellStyle name="40% - Accent5 28 2" xfId="8971"/>
    <cellStyle name="40% - Accent5 28 2 2" xfId="8972"/>
    <cellStyle name="40% - Accent5 28 2 2 2" xfId="8973"/>
    <cellStyle name="40% - Accent5 28 2 3" xfId="8974"/>
    <cellStyle name="40% - Accent5 28 3" xfId="8975"/>
    <cellStyle name="40% - Accent5 28 3 2" xfId="8976"/>
    <cellStyle name="40% - Accent5 28 3 2 2" xfId="8977"/>
    <cellStyle name="40% - Accent5 28 3 3" xfId="8978"/>
    <cellStyle name="40% - Accent5 28 4" xfId="8979"/>
    <cellStyle name="40% - Accent5 28 4 2" xfId="8980"/>
    <cellStyle name="40% - Accent5 28 5" xfId="8981"/>
    <cellStyle name="40% - Accent5 28 5 2" xfId="8982"/>
    <cellStyle name="40% - Accent5 28 6" xfId="8983"/>
    <cellStyle name="40% - Accent5 29" xfId="8984"/>
    <cellStyle name="40% - Accent5 29 2" xfId="8985"/>
    <cellStyle name="40% - Accent5 29 2 2" xfId="8986"/>
    <cellStyle name="40% - Accent5 29 2 2 2" xfId="8987"/>
    <cellStyle name="40% - Accent5 29 2 3" xfId="8988"/>
    <cellStyle name="40% - Accent5 29 3" xfId="8989"/>
    <cellStyle name="40% - Accent5 29 3 2" xfId="8990"/>
    <cellStyle name="40% - Accent5 29 3 2 2" xfId="8991"/>
    <cellStyle name="40% - Accent5 29 3 3" xfId="8992"/>
    <cellStyle name="40% - Accent5 29 4" xfId="8993"/>
    <cellStyle name="40% - Accent5 29 4 2" xfId="8994"/>
    <cellStyle name="40% - Accent5 29 5" xfId="8995"/>
    <cellStyle name="40% - Accent5 29 5 2" xfId="8996"/>
    <cellStyle name="40% - Accent5 29 6" xfId="8997"/>
    <cellStyle name="40% - Accent5 3" xfId="8998"/>
    <cellStyle name="40% - Accent5 3 2" xfId="8999"/>
    <cellStyle name="40% - Accent5 3 2 2" xfId="9000"/>
    <cellStyle name="40% - Accent5 3 2 2 2" xfId="30141"/>
    <cellStyle name="40% - Accent5 3 2 2 2 2" xfId="33712"/>
    <cellStyle name="40% - Accent5 3 2 2 3" xfId="31928"/>
    <cellStyle name="40% - Accent5 3 2 3" xfId="30140"/>
    <cellStyle name="40% - Accent5 3 2 3 2" xfId="33711"/>
    <cellStyle name="40% - Accent5 3 2 4" xfId="31927"/>
    <cellStyle name="40% - Accent5 3 3" xfId="9001"/>
    <cellStyle name="40% - Accent5 3 3 2" xfId="30142"/>
    <cellStyle name="40% - Accent5 3 3 2 2" xfId="33713"/>
    <cellStyle name="40% - Accent5 3 3 3" xfId="31929"/>
    <cellStyle name="40% - Accent5 3 4" xfId="30139"/>
    <cellStyle name="40% - Accent5 3 4 2" xfId="33710"/>
    <cellStyle name="40% - Accent5 3 5" xfId="31926"/>
    <cellStyle name="40% - Accent5 30" xfId="9002"/>
    <cellStyle name="40% - Accent5 30 2" xfId="9003"/>
    <cellStyle name="40% - Accent5 30 2 2" xfId="9004"/>
    <cellStyle name="40% - Accent5 30 2 2 2" xfId="9005"/>
    <cellStyle name="40% - Accent5 30 2 3" xfId="9006"/>
    <cellStyle name="40% - Accent5 30 3" xfId="9007"/>
    <cellStyle name="40% - Accent5 30 3 2" xfId="9008"/>
    <cellStyle name="40% - Accent5 30 3 2 2" xfId="9009"/>
    <cellStyle name="40% - Accent5 30 3 3" xfId="9010"/>
    <cellStyle name="40% - Accent5 30 4" xfId="9011"/>
    <cellStyle name="40% - Accent5 30 4 2" xfId="9012"/>
    <cellStyle name="40% - Accent5 30 5" xfId="9013"/>
    <cellStyle name="40% - Accent5 30 5 2" xfId="9014"/>
    <cellStyle name="40% - Accent5 30 6" xfId="9015"/>
    <cellStyle name="40% - Accent5 31" xfId="9016"/>
    <cellStyle name="40% - Accent5 31 2" xfId="9017"/>
    <cellStyle name="40% - Accent5 31 2 2" xfId="9018"/>
    <cellStyle name="40% - Accent5 31 2 2 2" xfId="9019"/>
    <cellStyle name="40% - Accent5 31 2 3" xfId="9020"/>
    <cellStyle name="40% - Accent5 31 3" xfId="9021"/>
    <cellStyle name="40% - Accent5 31 3 2" xfId="9022"/>
    <cellStyle name="40% - Accent5 31 3 2 2" xfId="9023"/>
    <cellStyle name="40% - Accent5 31 3 3" xfId="9024"/>
    <cellStyle name="40% - Accent5 31 4" xfId="9025"/>
    <cellStyle name="40% - Accent5 31 4 2" xfId="9026"/>
    <cellStyle name="40% - Accent5 31 5" xfId="9027"/>
    <cellStyle name="40% - Accent5 31 5 2" xfId="9028"/>
    <cellStyle name="40% - Accent5 31 6" xfId="9029"/>
    <cellStyle name="40% - Accent5 32" xfId="9030"/>
    <cellStyle name="40% - Accent5 32 2" xfId="9031"/>
    <cellStyle name="40% - Accent5 32 2 2" xfId="9032"/>
    <cellStyle name="40% - Accent5 32 2 2 2" xfId="9033"/>
    <cellStyle name="40% - Accent5 32 2 3" xfId="9034"/>
    <cellStyle name="40% - Accent5 32 3" xfId="9035"/>
    <cellStyle name="40% - Accent5 32 3 2" xfId="9036"/>
    <cellStyle name="40% - Accent5 32 3 2 2" xfId="9037"/>
    <cellStyle name="40% - Accent5 32 3 3" xfId="9038"/>
    <cellStyle name="40% - Accent5 32 4" xfId="9039"/>
    <cellStyle name="40% - Accent5 32 4 2" xfId="9040"/>
    <cellStyle name="40% - Accent5 32 5" xfId="9041"/>
    <cellStyle name="40% - Accent5 32 5 2" xfId="9042"/>
    <cellStyle name="40% - Accent5 32 6" xfId="9043"/>
    <cellStyle name="40% - Accent5 33" xfId="9044"/>
    <cellStyle name="40% - Accent5 33 2" xfId="9045"/>
    <cellStyle name="40% - Accent5 33 2 2" xfId="9046"/>
    <cellStyle name="40% - Accent5 33 2 2 2" xfId="9047"/>
    <cellStyle name="40% - Accent5 33 2 3" xfId="9048"/>
    <cellStyle name="40% - Accent5 33 3" xfId="9049"/>
    <cellStyle name="40% - Accent5 33 3 2" xfId="9050"/>
    <cellStyle name="40% - Accent5 33 3 2 2" xfId="9051"/>
    <cellStyle name="40% - Accent5 33 3 3" xfId="9052"/>
    <cellStyle name="40% - Accent5 33 4" xfId="9053"/>
    <cellStyle name="40% - Accent5 33 4 2" xfId="9054"/>
    <cellStyle name="40% - Accent5 33 5" xfId="9055"/>
    <cellStyle name="40% - Accent5 33 5 2" xfId="9056"/>
    <cellStyle name="40% - Accent5 33 6" xfId="9057"/>
    <cellStyle name="40% - Accent5 34" xfId="9058"/>
    <cellStyle name="40% - Accent5 34 2" xfId="9059"/>
    <cellStyle name="40% - Accent5 34 2 2" xfId="9060"/>
    <cellStyle name="40% - Accent5 34 2 2 2" xfId="9061"/>
    <cellStyle name="40% - Accent5 34 2 3" xfId="9062"/>
    <cellStyle name="40% - Accent5 34 3" xfId="9063"/>
    <cellStyle name="40% - Accent5 34 3 2" xfId="9064"/>
    <cellStyle name="40% - Accent5 34 3 2 2" xfId="9065"/>
    <cellStyle name="40% - Accent5 34 3 3" xfId="9066"/>
    <cellStyle name="40% - Accent5 34 4" xfId="9067"/>
    <cellStyle name="40% - Accent5 34 4 2" xfId="9068"/>
    <cellStyle name="40% - Accent5 34 5" xfId="9069"/>
    <cellStyle name="40% - Accent5 34 5 2" xfId="9070"/>
    <cellStyle name="40% - Accent5 34 6" xfId="9071"/>
    <cellStyle name="40% - Accent5 35" xfId="9072"/>
    <cellStyle name="40% - Accent5 35 2" xfId="9073"/>
    <cellStyle name="40% - Accent5 35 2 2" xfId="9074"/>
    <cellStyle name="40% - Accent5 35 2 2 2" xfId="9075"/>
    <cellStyle name="40% - Accent5 35 2 3" xfId="9076"/>
    <cellStyle name="40% - Accent5 35 3" xfId="9077"/>
    <cellStyle name="40% - Accent5 35 3 2" xfId="9078"/>
    <cellStyle name="40% - Accent5 35 3 2 2" xfId="9079"/>
    <cellStyle name="40% - Accent5 35 3 3" xfId="9080"/>
    <cellStyle name="40% - Accent5 35 4" xfId="9081"/>
    <cellStyle name="40% - Accent5 35 4 2" xfId="9082"/>
    <cellStyle name="40% - Accent5 35 5" xfId="9083"/>
    <cellStyle name="40% - Accent5 35 5 2" xfId="9084"/>
    <cellStyle name="40% - Accent5 35 6" xfId="9085"/>
    <cellStyle name="40% - Accent5 36" xfId="9086"/>
    <cellStyle name="40% - Accent5 36 2" xfId="9087"/>
    <cellStyle name="40% - Accent5 36 2 2" xfId="9088"/>
    <cellStyle name="40% - Accent5 36 2 2 2" xfId="9089"/>
    <cellStyle name="40% - Accent5 36 2 3" xfId="9090"/>
    <cellStyle name="40% - Accent5 36 3" xfId="9091"/>
    <cellStyle name="40% - Accent5 36 3 2" xfId="9092"/>
    <cellStyle name="40% - Accent5 36 3 2 2" xfId="9093"/>
    <cellStyle name="40% - Accent5 36 3 3" xfId="9094"/>
    <cellStyle name="40% - Accent5 36 4" xfId="9095"/>
    <cellStyle name="40% - Accent5 36 4 2" xfId="9096"/>
    <cellStyle name="40% - Accent5 36 5" xfId="9097"/>
    <cellStyle name="40% - Accent5 36 5 2" xfId="9098"/>
    <cellStyle name="40% - Accent5 36 6" xfId="9099"/>
    <cellStyle name="40% - Accent5 37" xfId="9100"/>
    <cellStyle name="40% - Accent5 37 2" xfId="9101"/>
    <cellStyle name="40% - Accent5 37 2 2" xfId="9102"/>
    <cellStyle name="40% - Accent5 37 2 2 2" xfId="9103"/>
    <cellStyle name="40% - Accent5 37 2 3" xfId="9104"/>
    <cellStyle name="40% - Accent5 37 3" xfId="9105"/>
    <cellStyle name="40% - Accent5 37 3 2" xfId="9106"/>
    <cellStyle name="40% - Accent5 37 3 2 2" xfId="9107"/>
    <cellStyle name="40% - Accent5 37 3 3" xfId="9108"/>
    <cellStyle name="40% - Accent5 37 4" xfId="9109"/>
    <cellStyle name="40% - Accent5 37 4 2" xfId="9110"/>
    <cellStyle name="40% - Accent5 37 5" xfId="9111"/>
    <cellStyle name="40% - Accent5 37 5 2" xfId="9112"/>
    <cellStyle name="40% - Accent5 37 6" xfId="9113"/>
    <cellStyle name="40% - Accent5 38" xfId="9114"/>
    <cellStyle name="40% - Accent5 38 2" xfId="9115"/>
    <cellStyle name="40% - Accent5 38 2 2" xfId="9116"/>
    <cellStyle name="40% - Accent5 38 2 2 2" xfId="9117"/>
    <cellStyle name="40% - Accent5 38 2 3" xfId="9118"/>
    <cellStyle name="40% - Accent5 38 3" xfId="9119"/>
    <cellStyle name="40% - Accent5 38 3 2" xfId="9120"/>
    <cellStyle name="40% - Accent5 38 3 2 2" xfId="9121"/>
    <cellStyle name="40% - Accent5 38 3 3" xfId="9122"/>
    <cellStyle name="40% - Accent5 38 4" xfId="9123"/>
    <cellStyle name="40% - Accent5 38 4 2" xfId="9124"/>
    <cellStyle name="40% - Accent5 38 5" xfId="9125"/>
    <cellStyle name="40% - Accent5 38 5 2" xfId="9126"/>
    <cellStyle name="40% - Accent5 38 6" xfId="9127"/>
    <cellStyle name="40% - Accent5 39" xfId="9128"/>
    <cellStyle name="40% - Accent5 39 2" xfId="9129"/>
    <cellStyle name="40% - Accent5 39 2 2" xfId="9130"/>
    <cellStyle name="40% - Accent5 39 2 2 2" xfId="9131"/>
    <cellStyle name="40% - Accent5 39 2 3" xfId="9132"/>
    <cellStyle name="40% - Accent5 39 3" xfId="9133"/>
    <cellStyle name="40% - Accent5 39 3 2" xfId="9134"/>
    <cellStyle name="40% - Accent5 39 3 2 2" xfId="9135"/>
    <cellStyle name="40% - Accent5 39 3 3" xfId="9136"/>
    <cellStyle name="40% - Accent5 39 4" xfId="9137"/>
    <cellStyle name="40% - Accent5 39 4 2" xfId="9138"/>
    <cellStyle name="40% - Accent5 39 5" xfId="9139"/>
    <cellStyle name="40% - Accent5 39 5 2" xfId="9140"/>
    <cellStyle name="40% - Accent5 39 6" xfId="9141"/>
    <cellStyle name="40% - Accent5 4" xfId="9142"/>
    <cellStyle name="40% - Accent5 4 2" xfId="9143"/>
    <cellStyle name="40% - Accent5 4 2 2" xfId="9144"/>
    <cellStyle name="40% - Accent5 4 2 2 2" xfId="30145"/>
    <cellStyle name="40% - Accent5 4 2 2 2 2" xfId="33716"/>
    <cellStyle name="40% - Accent5 4 2 2 3" xfId="31932"/>
    <cellStyle name="40% - Accent5 4 2 3" xfId="30144"/>
    <cellStyle name="40% - Accent5 4 2 3 2" xfId="33715"/>
    <cellStyle name="40% - Accent5 4 2 4" xfId="31931"/>
    <cellStyle name="40% - Accent5 4 3" xfId="9145"/>
    <cellStyle name="40% - Accent5 4 3 2" xfId="30146"/>
    <cellStyle name="40% - Accent5 4 3 2 2" xfId="33717"/>
    <cellStyle name="40% - Accent5 4 3 3" xfId="31933"/>
    <cellStyle name="40% - Accent5 4 4" xfId="30143"/>
    <cellStyle name="40% - Accent5 4 4 2" xfId="33714"/>
    <cellStyle name="40% - Accent5 4 5" xfId="31930"/>
    <cellStyle name="40% - Accent5 40" xfId="9146"/>
    <cellStyle name="40% - Accent5 40 2" xfId="9147"/>
    <cellStyle name="40% - Accent5 40 2 2" xfId="9148"/>
    <cellStyle name="40% - Accent5 40 2 2 2" xfId="9149"/>
    <cellStyle name="40% - Accent5 40 2 3" xfId="9150"/>
    <cellStyle name="40% - Accent5 40 3" xfId="9151"/>
    <cellStyle name="40% - Accent5 40 3 2" xfId="9152"/>
    <cellStyle name="40% - Accent5 40 3 2 2" xfId="9153"/>
    <cellStyle name="40% - Accent5 40 3 3" xfId="9154"/>
    <cellStyle name="40% - Accent5 40 4" xfId="9155"/>
    <cellStyle name="40% - Accent5 40 4 2" xfId="9156"/>
    <cellStyle name="40% - Accent5 40 5" xfId="9157"/>
    <cellStyle name="40% - Accent5 40 5 2" xfId="9158"/>
    <cellStyle name="40% - Accent5 40 6" xfId="9159"/>
    <cellStyle name="40% - Accent5 41" xfId="9160"/>
    <cellStyle name="40% - Accent5 41 2" xfId="9161"/>
    <cellStyle name="40% - Accent5 41 2 2" xfId="9162"/>
    <cellStyle name="40% - Accent5 41 2 2 2" xfId="9163"/>
    <cellStyle name="40% - Accent5 41 2 3" xfId="9164"/>
    <cellStyle name="40% - Accent5 41 3" xfId="9165"/>
    <cellStyle name="40% - Accent5 41 3 2" xfId="9166"/>
    <cellStyle name="40% - Accent5 41 3 2 2" xfId="9167"/>
    <cellStyle name="40% - Accent5 41 3 3" xfId="9168"/>
    <cellStyle name="40% - Accent5 41 4" xfId="9169"/>
    <cellStyle name="40% - Accent5 41 4 2" xfId="9170"/>
    <cellStyle name="40% - Accent5 41 5" xfId="9171"/>
    <cellStyle name="40% - Accent5 41 5 2" xfId="9172"/>
    <cellStyle name="40% - Accent5 41 6" xfId="9173"/>
    <cellStyle name="40% - Accent5 42" xfId="9174"/>
    <cellStyle name="40% - Accent5 42 2" xfId="9175"/>
    <cellStyle name="40% - Accent5 42 2 2" xfId="9176"/>
    <cellStyle name="40% - Accent5 42 2 2 2" xfId="9177"/>
    <cellStyle name="40% - Accent5 42 2 3" xfId="9178"/>
    <cellStyle name="40% - Accent5 42 3" xfId="9179"/>
    <cellStyle name="40% - Accent5 42 3 2" xfId="9180"/>
    <cellStyle name="40% - Accent5 42 3 2 2" xfId="9181"/>
    <cellStyle name="40% - Accent5 42 3 3" xfId="9182"/>
    <cellStyle name="40% - Accent5 42 4" xfId="9183"/>
    <cellStyle name="40% - Accent5 42 4 2" xfId="9184"/>
    <cellStyle name="40% - Accent5 42 5" xfId="9185"/>
    <cellStyle name="40% - Accent5 42 5 2" xfId="9186"/>
    <cellStyle name="40% - Accent5 42 6" xfId="9187"/>
    <cellStyle name="40% - Accent5 43" xfId="9188"/>
    <cellStyle name="40% - Accent5 43 2" xfId="9189"/>
    <cellStyle name="40% - Accent5 43 2 2" xfId="9190"/>
    <cellStyle name="40% - Accent5 43 2 2 2" xfId="9191"/>
    <cellStyle name="40% - Accent5 43 2 3" xfId="9192"/>
    <cellStyle name="40% - Accent5 43 3" xfId="9193"/>
    <cellStyle name="40% - Accent5 43 3 2" xfId="9194"/>
    <cellStyle name="40% - Accent5 43 3 2 2" xfId="9195"/>
    <cellStyle name="40% - Accent5 43 3 3" xfId="9196"/>
    <cellStyle name="40% - Accent5 43 4" xfId="9197"/>
    <cellStyle name="40% - Accent5 43 4 2" xfId="9198"/>
    <cellStyle name="40% - Accent5 43 5" xfId="9199"/>
    <cellStyle name="40% - Accent5 43 5 2" xfId="9200"/>
    <cellStyle name="40% - Accent5 43 6" xfId="9201"/>
    <cellStyle name="40% - Accent5 44" xfId="9202"/>
    <cellStyle name="40% - Accent5 44 2" xfId="9203"/>
    <cellStyle name="40% - Accent5 44 2 2" xfId="9204"/>
    <cellStyle name="40% - Accent5 44 2 2 2" xfId="9205"/>
    <cellStyle name="40% - Accent5 44 2 3" xfId="9206"/>
    <cellStyle name="40% - Accent5 44 3" xfId="9207"/>
    <cellStyle name="40% - Accent5 44 3 2" xfId="9208"/>
    <cellStyle name="40% - Accent5 44 3 2 2" xfId="9209"/>
    <cellStyle name="40% - Accent5 44 3 3" xfId="9210"/>
    <cellStyle name="40% - Accent5 44 4" xfId="9211"/>
    <cellStyle name="40% - Accent5 44 4 2" xfId="9212"/>
    <cellStyle name="40% - Accent5 44 5" xfId="9213"/>
    <cellStyle name="40% - Accent5 44 5 2" xfId="9214"/>
    <cellStyle name="40% - Accent5 44 6" xfId="9215"/>
    <cellStyle name="40% - Accent5 45" xfId="9216"/>
    <cellStyle name="40% - Accent5 45 2" xfId="9217"/>
    <cellStyle name="40% - Accent5 45 2 2" xfId="9218"/>
    <cellStyle name="40% - Accent5 45 2 2 2" xfId="9219"/>
    <cellStyle name="40% - Accent5 45 2 3" xfId="9220"/>
    <cellStyle name="40% - Accent5 45 3" xfId="9221"/>
    <cellStyle name="40% - Accent5 45 3 2" xfId="9222"/>
    <cellStyle name="40% - Accent5 45 3 2 2" xfId="9223"/>
    <cellStyle name="40% - Accent5 45 3 3" xfId="9224"/>
    <cellStyle name="40% - Accent5 45 4" xfId="9225"/>
    <cellStyle name="40% - Accent5 45 4 2" xfId="9226"/>
    <cellStyle name="40% - Accent5 45 5" xfId="9227"/>
    <cellStyle name="40% - Accent5 45 5 2" xfId="9228"/>
    <cellStyle name="40% - Accent5 45 6" xfId="9229"/>
    <cellStyle name="40% - Accent5 46" xfId="9230"/>
    <cellStyle name="40% - Accent5 46 2" xfId="9231"/>
    <cellStyle name="40% - Accent5 46 2 2" xfId="9232"/>
    <cellStyle name="40% - Accent5 46 2 2 2" xfId="9233"/>
    <cellStyle name="40% - Accent5 46 2 3" xfId="9234"/>
    <cellStyle name="40% - Accent5 46 3" xfId="9235"/>
    <cellStyle name="40% - Accent5 46 3 2" xfId="9236"/>
    <cellStyle name="40% - Accent5 46 3 2 2" xfId="9237"/>
    <cellStyle name="40% - Accent5 46 3 3" xfId="9238"/>
    <cellStyle name="40% - Accent5 46 4" xfId="9239"/>
    <cellStyle name="40% - Accent5 46 4 2" xfId="9240"/>
    <cellStyle name="40% - Accent5 46 5" xfId="9241"/>
    <cellStyle name="40% - Accent5 46 5 2" xfId="9242"/>
    <cellStyle name="40% - Accent5 46 6" xfId="9243"/>
    <cellStyle name="40% - Accent5 47" xfId="9244"/>
    <cellStyle name="40% - Accent5 47 2" xfId="9245"/>
    <cellStyle name="40% - Accent5 47 2 2" xfId="9246"/>
    <cellStyle name="40% - Accent5 47 2 2 2" xfId="9247"/>
    <cellStyle name="40% - Accent5 47 2 3" xfId="9248"/>
    <cellStyle name="40% - Accent5 47 3" xfId="9249"/>
    <cellStyle name="40% - Accent5 47 3 2" xfId="9250"/>
    <cellStyle name="40% - Accent5 47 3 2 2" xfId="9251"/>
    <cellStyle name="40% - Accent5 47 3 3" xfId="9252"/>
    <cellStyle name="40% - Accent5 47 4" xfId="9253"/>
    <cellStyle name="40% - Accent5 47 4 2" xfId="9254"/>
    <cellStyle name="40% - Accent5 47 5" xfId="9255"/>
    <cellStyle name="40% - Accent5 47 5 2" xfId="9256"/>
    <cellStyle name="40% - Accent5 47 6" xfId="9257"/>
    <cellStyle name="40% - Accent5 48" xfId="9258"/>
    <cellStyle name="40% - Accent5 48 2" xfId="9259"/>
    <cellStyle name="40% - Accent5 48 2 2" xfId="9260"/>
    <cellStyle name="40% - Accent5 48 2 2 2" xfId="9261"/>
    <cellStyle name="40% - Accent5 48 2 3" xfId="9262"/>
    <cellStyle name="40% - Accent5 48 3" xfId="9263"/>
    <cellStyle name="40% - Accent5 48 3 2" xfId="9264"/>
    <cellStyle name="40% - Accent5 48 3 2 2" xfId="9265"/>
    <cellStyle name="40% - Accent5 48 3 3" xfId="9266"/>
    <cellStyle name="40% - Accent5 48 4" xfId="9267"/>
    <cellStyle name="40% - Accent5 48 4 2" xfId="9268"/>
    <cellStyle name="40% - Accent5 48 5" xfId="9269"/>
    <cellStyle name="40% - Accent5 48 5 2" xfId="9270"/>
    <cellStyle name="40% - Accent5 48 6" xfId="9271"/>
    <cellStyle name="40% - Accent5 49" xfId="9272"/>
    <cellStyle name="40% - Accent5 49 2" xfId="9273"/>
    <cellStyle name="40% - Accent5 49 2 2" xfId="9274"/>
    <cellStyle name="40% - Accent5 49 2 2 2" xfId="9275"/>
    <cellStyle name="40% - Accent5 49 2 3" xfId="9276"/>
    <cellStyle name="40% - Accent5 49 3" xfId="9277"/>
    <cellStyle name="40% - Accent5 49 3 2" xfId="9278"/>
    <cellStyle name="40% - Accent5 49 3 2 2" xfId="9279"/>
    <cellStyle name="40% - Accent5 49 3 3" xfId="9280"/>
    <cellStyle name="40% - Accent5 49 4" xfId="9281"/>
    <cellStyle name="40% - Accent5 49 4 2" xfId="9282"/>
    <cellStyle name="40% - Accent5 49 5" xfId="9283"/>
    <cellStyle name="40% - Accent5 49 5 2" xfId="9284"/>
    <cellStyle name="40% - Accent5 49 6" xfId="9285"/>
    <cellStyle name="40% - Accent5 5" xfId="9286"/>
    <cellStyle name="40% - Accent5 5 2" xfId="9287"/>
    <cellStyle name="40% - Accent5 5 3" xfId="9288"/>
    <cellStyle name="40% - Accent5 5 3 2" xfId="9289"/>
    <cellStyle name="40% - Accent5 5 3 2 2" xfId="30149"/>
    <cellStyle name="40% - Accent5 5 3 2 2 2" xfId="33720"/>
    <cellStyle name="40% - Accent5 5 3 2 3" xfId="31936"/>
    <cellStyle name="40% - Accent5 5 3 3" xfId="30148"/>
    <cellStyle name="40% - Accent5 5 3 3 2" xfId="33719"/>
    <cellStyle name="40% - Accent5 5 3 4" xfId="31935"/>
    <cellStyle name="40% - Accent5 5 4" xfId="9290"/>
    <cellStyle name="40% - Accent5 5 4 2" xfId="9291"/>
    <cellStyle name="40% - Accent5 5 4 2 2" xfId="30151"/>
    <cellStyle name="40% - Accent5 5 4 2 2 2" xfId="33722"/>
    <cellStyle name="40% - Accent5 5 4 2 3" xfId="31938"/>
    <cellStyle name="40% - Accent5 5 4 3" xfId="30150"/>
    <cellStyle name="40% - Accent5 5 4 3 2" xfId="33721"/>
    <cellStyle name="40% - Accent5 5 4 4" xfId="31937"/>
    <cellStyle name="40% - Accent5 5 5" xfId="9292"/>
    <cellStyle name="40% - Accent5 5 5 2" xfId="30152"/>
    <cellStyle name="40% - Accent5 5 5 2 2" xfId="33723"/>
    <cellStyle name="40% - Accent5 5 5 3" xfId="31939"/>
    <cellStyle name="40% - Accent5 5 6" xfId="30147"/>
    <cellStyle name="40% - Accent5 5 6 2" xfId="33718"/>
    <cellStyle name="40% - Accent5 5 7" xfId="31934"/>
    <cellStyle name="40% - Accent5 50" xfId="9293"/>
    <cellStyle name="40% - Accent5 50 2" xfId="9294"/>
    <cellStyle name="40% - Accent5 50 2 2" xfId="9295"/>
    <cellStyle name="40% - Accent5 50 2 2 2" xfId="9296"/>
    <cellStyle name="40% - Accent5 50 2 3" xfId="9297"/>
    <cellStyle name="40% - Accent5 50 3" xfId="9298"/>
    <cellStyle name="40% - Accent5 50 3 2" xfId="9299"/>
    <cellStyle name="40% - Accent5 50 3 2 2" xfId="9300"/>
    <cellStyle name="40% - Accent5 50 3 3" xfId="9301"/>
    <cellStyle name="40% - Accent5 50 4" xfId="9302"/>
    <cellStyle name="40% - Accent5 50 4 2" xfId="9303"/>
    <cellStyle name="40% - Accent5 50 5" xfId="9304"/>
    <cellStyle name="40% - Accent5 50 5 2" xfId="9305"/>
    <cellStyle name="40% - Accent5 50 6" xfId="9306"/>
    <cellStyle name="40% - Accent5 51" xfId="9307"/>
    <cellStyle name="40% - Accent5 51 2" xfId="9308"/>
    <cellStyle name="40% - Accent5 51 2 2" xfId="9309"/>
    <cellStyle name="40% - Accent5 51 2 2 2" xfId="9310"/>
    <cellStyle name="40% - Accent5 51 2 3" xfId="9311"/>
    <cellStyle name="40% - Accent5 51 3" xfId="9312"/>
    <cellStyle name="40% - Accent5 51 3 2" xfId="9313"/>
    <cellStyle name="40% - Accent5 51 3 2 2" xfId="9314"/>
    <cellStyle name="40% - Accent5 51 3 3" xfId="9315"/>
    <cellStyle name="40% - Accent5 51 4" xfId="9316"/>
    <cellStyle name="40% - Accent5 51 4 2" xfId="9317"/>
    <cellStyle name="40% - Accent5 51 5" xfId="9318"/>
    <cellStyle name="40% - Accent5 51 5 2" xfId="9319"/>
    <cellStyle name="40% - Accent5 51 6" xfId="9320"/>
    <cellStyle name="40% - Accent5 52" xfId="9321"/>
    <cellStyle name="40% - Accent5 52 2" xfId="9322"/>
    <cellStyle name="40% - Accent5 52 2 2" xfId="9323"/>
    <cellStyle name="40% - Accent5 52 2 2 2" xfId="9324"/>
    <cellStyle name="40% - Accent5 52 2 3" xfId="9325"/>
    <cellStyle name="40% - Accent5 52 3" xfId="9326"/>
    <cellStyle name="40% - Accent5 52 3 2" xfId="9327"/>
    <cellStyle name="40% - Accent5 52 3 2 2" xfId="9328"/>
    <cellStyle name="40% - Accent5 52 3 3" xfId="9329"/>
    <cellStyle name="40% - Accent5 52 4" xfId="9330"/>
    <cellStyle name="40% - Accent5 52 4 2" xfId="9331"/>
    <cellStyle name="40% - Accent5 52 5" xfId="9332"/>
    <cellStyle name="40% - Accent5 52 5 2" xfId="9333"/>
    <cellStyle name="40% - Accent5 52 6" xfId="9334"/>
    <cellStyle name="40% - Accent5 53" xfId="9335"/>
    <cellStyle name="40% - Accent5 53 2" xfId="9336"/>
    <cellStyle name="40% - Accent5 53 2 2" xfId="9337"/>
    <cellStyle name="40% - Accent5 53 2 2 2" xfId="9338"/>
    <cellStyle name="40% - Accent5 53 2 3" xfId="9339"/>
    <cellStyle name="40% - Accent5 53 3" xfId="9340"/>
    <cellStyle name="40% - Accent5 53 3 2" xfId="9341"/>
    <cellStyle name="40% - Accent5 53 3 2 2" xfId="9342"/>
    <cellStyle name="40% - Accent5 53 3 3" xfId="9343"/>
    <cellStyle name="40% - Accent5 53 4" xfId="9344"/>
    <cellStyle name="40% - Accent5 53 4 2" xfId="9345"/>
    <cellStyle name="40% - Accent5 53 5" xfId="9346"/>
    <cellStyle name="40% - Accent5 53 5 2" xfId="9347"/>
    <cellStyle name="40% - Accent5 53 6" xfId="9348"/>
    <cellStyle name="40% - Accent5 54" xfId="9349"/>
    <cellStyle name="40% - Accent5 54 2" xfId="9350"/>
    <cellStyle name="40% - Accent5 54 2 2" xfId="9351"/>
    <cellStyle name="40% - Accent5 54 2 2 2" xfId="9352"/>
    <cellStyle name="40% - Accent5 54 2 3" xfId="9353"/>
    <cellStyle name="40% - Accent5 54 3" xfId="9354"/>
    <cellStyle name="40% - Accent5 54 3 2" xfId="9355"/>
    <cellStyle name="40% - Accent5 54 3 2 2" xfId="9356"/>
    <cellStyle name="40% - Accent5 54 3 3" xfId="9357"/>
    <cellStyle name="40% - Accent5 54 4" xfId="9358"/>
    <cellStyle name="40% - Accent5 54 4 2" xfId="9359"/>
    <cellStyle name="40% - Accent5 54 5" xfId="9360"/>
    <cellStyle name="40% - Accent5 54 5 2" xfId="9361"/>
    <cellStyle name="40% - Accent5 54 6" xfId="9362"/>
    <cellStyle name="40% - Accent5 55" xfId="9363"/>
    <cellStyle name="40% - Accent5 55 2" xfId="9364"/>
    <cellStyle name="40% - Accent5 55 2 2" xfId="9365"/>
    <cellStyle name="40% - Accent5 55 2 2 2" xfId="9366"/>
    <cellStyle name="40% - Accent5 55 2 3" xfId="9367"/>
    <cellStyle name="40% - Accent5 55 3" xfId="9368"/>
    <cellStyle name="40% - Accent5 55 3 2" xfId="9369"/>
    <cellStyle name="40% - Accent5 55 3 2 2" xfId="9370"/>
    <cellStyle name="40% - Accent5 55 3 3" xfId="9371"/>
    <cellStyle name="40% - Accent5 55 4" xfId="9372"/>
    <cellStyle name="40% - Accent5 55 4 2" xfId="9373"/>
    <cellStyle name="40% - Accent5 55 5" xfId="9374"/>
    <cellStyle name="40% - Accent5 55 5 2" xfId="9375"/>
    <cellStyle name="40% - Accent5 55 6" xfId="9376"/>
    <cellStyle name="40% - Accent5 56" xfId="9377"/>
    <cellStyle name="40% - Accent5 56 2" xfId="9378"/>
    <cellStyle name="40% - Accent5 56 2 2" xfId="9379"/>
    <cellStyle name="40% - Accent5 56 2 2 2" xfId="9380"/>
    <cellStyle name="40% - Accent5 56 2 3" xfId="9381"/>
    <cellStyle name="40% - Accent5 56 3" xfId="9382"/>
    <cellStyle name="40% - Accent5 56 3 2" xfId="9383"/>
    <cellStyle name="40% - Accent5 56 3 2 2" xfId="9384"/>
    <cellStyle name="40% - Accent5 56 3 3" xfId="9385"/>
    <cellStyle name="40% - Accent5 56 4" xfId="9386"/>
    <cellStyle name="40% - Accent5 56 4 2" xfId="9387"/>
    <cellStyle name="40% - Accent5 56 5" xfId="9388"/>
    <cellStyle name="40% - Accent5 56 5 2" xfId="9389"/>
    <cellStyle name="40% - Accent5 56 6" xfId="9390"/>
    <cellStyle name="40% - Accent5 57" xfId="9391"/>
    <cellStyle name="40% - Accent5 57 2" xfId="9392"/>
    <cellStyle name="40% - Accent5 57 2 2" xfId="9393"/>
    <cellStyle name="40% - Accent5 57 2 2 2" xfId="9394"/>
    <cellStyle name="40% - Accent5 57 2 3" xfId="9395"/>
    <cellStyle name="40% - Accent5 57 3" xfId="9396"/>
    <cellStyle name="40% - Accent5 57 3 2" xfId="9397"/>
    <cellStyle name="40% - Accent5 57 3 2 2" xfId="9398"/>
    <cellStyle name="40% - Accent5 57 3 3" xfId="9399"/>
    <cellStyle name="40% - Accent5 57 4" xfId="9400"/>
    <cellStyle name="40% - Accent5 57 4 2" xfId="9401"/>
    <cellStyle name="40% - Accent5 57 5" xfId="9402"/>
    <cellStyle name="40% - Accent5 57 5 2" xfId="9403"/>
    <cellStyle name="40% - Accent5 57 6" xfId="9404"/>
    <cellStyle name="40% - Accent5 58" xfId="9405"/>
    <cellStyle name="40% - Accent5 58 2" xfId="9406"/>
    <cellStyle name="40% - Accent5 58 2 2" xfId="9407"/>
    <cellStyle name="40% - Accent5 58 2 2 2" xfId="9408"/>
    <cellStyle name="40% - Accent5 58 2 3" xfId="9409"/>
    <cellStyle name="40% - Accent5 58 3" xfId="9410"/>
    <cellStyle name="40% - Accent5 58 3 2" xfId="9411"/>
    <cellStyle name="40% - Accent5 58 3 2 2" xfId="9412"/>
    <cellStyle name="40% - Accent5 58 3 3" xfId="9413"/>
    <cellStyle name="40% - Accent5 58 4" xfId="9414"/>
    <cellStyle name="40% - Accent5 58 4 2" xfId="9415"/>
    <cellStyle name="40% - Accent5 58 5" xfId="9416"/>
    <cellStyle name="40% - Accent5 58 5 2" xfId="9417"/>
    <cellStyle name="40% - Accent5 58 6" xfId="9418"/>
    <cellStyle name="40% - Accent5 59" xfId="9419"/>
    <cellStyle name="40% - Accent5 6" xfId="9420"/>
    <cellStyle name="40% - Accent5 6 2" xfId="9421"/>
    <cellStyle name="40% - Accent5 6 3" xfId="9422"/>
    <cellStyle name="40% - Accent5 6 3 2" xfId="9423"/>
    <cellStyle name="40% - Accent5 6 3 2 2" xfId="30155"/>
    <cellStyle name="40% - Accent5 6 3 2 2 2" xfId="33726"/>
    <cellStyle name="40% - Accent5 6 3 2 3" xfId="31942"/>
    <cellStyle name="40% - Accent5 6 3 3" xfId="30154"/>
    <cellStyle name="40% - Accent5 6 3 3 2" xfId="33725"/>
    <cellStyle name="40% - Accent5 6 3 4" xfId="31941"/>
    <cellStyle name="40% - Accent5 6 4" xfId="9424"/>
    <cellStyle name="40% - Accent5 6 4 2" xfId="9425"/>
    <cellStyle name="40% - Accent5 6 4 2 2" xfId="30157"/>
    <cellStyle name="40% - Accent5 6 4 2 2 2" xfId="33728"/>
    <cellStyle name="40% - Accent5 6 4 2 3" xfId="31944"/>
    <cellStyle name="40% - Accent5 6 4 3" xfId="30156"/>
    <cellStyle name="40% - Accent5 6 4 3 2" xfId="33727"/>
    <cellStyle name="40% - Accent5 6 4 4" xfId="31943"/>
    <cellStyle name="40% - Accent5 6 5" xfId="9426"/>
    <cellStyle name="40% - Accent5 6 5 2" xfId="30158"/>
    <cellStyle name="40% - Accent5 6 5 2 2" xfId="33729"/>
    <cellStyle name="40% - Accent5 6 5 3" xfId="31945"/>
    <cellStyle name="40% - Accent5 6 6" xfId="30153"/>
    <cellStyle name="40% - Accent5 6 6 2" xfId="33724"/>
    <cellStyle name="40% - Accent5 6 7" xfId="31940"/>
    <cellStyle name="40% - Accent5 7" xfId="9427"/>
    <cellStyle name="40% - Accent5 7 2" xfId="9428"/>
    <cellStyle name="40% - Accent5 7 3" xfId="9429"/>
    <cellStyle name="40% - Accent5 7 3 2" xfId="9430"/>
    <cellStyle name="40% - Accent5 7 3 2 2" xfId="30161"/>
    <cellStyle name="40% - Accent5 7 3 2 2 2" xfId="33732"/>
    <cellStyle name="40% - Accent5 7 3 2 3" xfId="31948"/>
    <cellStyle name="40% - Accent5 7 3 3" xfId="30160"/>
    <cellStyle name="40% - Accent5 7 3 3 2" xfId="33731"/>
    <cellStyle name="40% - Accent5 7 3 4" xfId="31947"/>
    <cellStyle name="40% - Accent5 7 4" xfId="9431"/>
    <cellStyle name="40% - Accent5 7 4 2" xfId="9432"/>
    <cellStyle name="40% - Accent5 7 4 2 2" xfId="30163"/>
    <cellStyle name="40% - Accent5 7 4 2 2 2" xfId="33734"/>
    <cellStyle name="40% - Accent5 7 4 2 3" xfId="31950"/>
    <cellStyle name="40% - Accent5 7 4 3" xfId="30162"/>
    <cellStyle name="40% - Accent5 7 4 3 2" xfId="33733"/>
    <cellStyle name="40% - Accent5 7 4 4" xfId="31949"/>
    <cellStyle name="40% - Accent5 7 5" xfId="9433"/>
    <cellStyle name="40% - Accent5 7 5 2" xfId="30164"/>
    <cellStyle name="40% - Accent5 7 5 2 2" xfId="33735"/>
    <cellStyle name="40% - Accent5 7 5 3" xfId="31951"/>
    <cellStyle name="40% - Accent5 7 6" xfId="30159"/>
    <cellStyle name="40% - Accent5 7 6 2" xfId="33730"/>
    <cellStyle name="40% - Accent5 7 7" xfId="31946"/>
    <cellStyle name="40% - Accent5 8" xfId="9434"/>
    <cellStyle name="40% - Accent5 8 2" xfId="9435"/>
    <cellStyle name="40% - Accent5 8 3" xfId="9436"/>
    <cellStyle name="40% - Accent5 8 3 2" xfId="9437"/>
    <cellStyle name="40% - Accent5 8 3 2 2" xfId="30167"/>
    <cellStyle name="40% - Accent5 8 3 2 2 2" xfId="33738"/>
    <cellStyle name="40% - Accent5 8 3 2 3" xfId="31954"/>
    <cellStyle name="40% - Accent5 8 3 3" xfId="30166"/>
    <cellStyle name="40% - Accent5 8 3 3 2" xfId="33737"/>
    <cellStyle name="40% - Accent5 8 3 4" xfId="31953"/>
    <cellStyle name="40% - Accent5 8 4" xfId="9438"/>
    <cellStyle name="40% - Accent5 8 4 2" xfId="9439"/>
    <cellStyle name="40% - Accent5 8 4 2 2" xfId="30169"/>
    <cellStyle name="40% - Accent5 8 4 2 2 2" xfId="33740"/>
    <cellStyle name="40% - Accent5 8 4 2 3" xfId="31956"/>
    <cellStyle name="40% - Accent5 8 4 3" xfId="30168"/>
    <cellStyle name="40% - Accent5 8 4 3 2" xfId="33739"/>
    <cellStyle name="40% - Accent5 8 4 4" xfId="31955"/>
    <cellStyle name="40% - Accent5 8 5" xfId="9440"/>
    <cellStyle name="40% - Accent5 8 5 2" xfId="30170"/>
    <cellStyle name="40% - Accent5 8 5 2 2" xfId="33741"/>
    <cellStyle name="40% - Accent5 8 5 3" xfId="31957"/>
    <cellStyle name="40% - Accent5 8 6" xfId="30165"/>
    <cellStyle name="40% - Accent5 8 6 2" xfId="33736"/>
    <cellStyle name="40% - Accent5 8 7" xfId="31952"/>
    <cellStyle name="40% - Accent5 9" xfId="9441"/>
    <cellStyle name="40% - Accent5 9 2" xfId="9442"/>
    <cellStyle name="40% - Accent5 9 3" xfId="9443"/>
    <cellStyle name="40% - Accent5 9 3 2" xfId="9444"/>
    <cellStyle name="40% - Accent5 9 3 2 2" xfId="30173"/>
    <cellStyle name="40% - Accent5 9 3 2 2 2" xfId="33744"/>
    <cellStyle name="40% - Accent5 9 3 2 3" xfId="31960"/>
    <cellStyle name="40% - Accent5 9 3 3" xfId="30172"/>
    <cellStyle name="40% - Accent5 9 3 3 2" xfId="33743"/>
    <cellStyle name="40% - Accent5 9 3 4" xfId="31959"/>
    <cellStyle name="40% - Accent5 9 4" xfId="9445"/>
    <cellStyle name="40% - Accent5 9 4 2" xfId="30174"/>
    <cellStyle name="40% - Accent5 9 4 2 2" xfId="33745"/>
    <cellStyle name="40% - Accent5 9 4 3" xfId="31961"/>
    <cellStyle name="40% - Accent5 9 5" xfId="30171"/>
    <cellStyle name="40% - Accent5 9 5 2" xfId="33742"/>
    <cellStyle name="40% - Accent5 9 6" xfId="31958"/>
    <cellStyle name="40% - Accent6 10" xfId="9446"/>
    <cellStyle name="40% - Accent6 10 2" xfId="9447"/>
    <cellStyle name="40% - Accent6 10 3" xfId="9448"/>
    <cellStyle name="40% - Accent6 10 3 2" xfId="9449"/>
    <cellStyle name="40% - Accent6 10 3 2 2" xfId="30177"/>
    <cellStyle name="40% - Accent6 10 3 2 2 2" xfId="33748"/>
    <cellStyle name="40% - Accent6 10 3 2 3" xfId="31964"/>
    <cellStyle name="40% - Accent6 10 3 3" xfId="30176"/>
    <cellStyle name="40% - Accent6 10 3 3 2" xfId="33747"/>
    <cellStyle name="40% - Accent6 10 3 4" xfId="31963"/>
    <cellStyle name="40% - Accent6 10 4" xfId="9450"/>
    <cellStyle name="40% - Accent6 10 4 2" xfId="30178"/>
    <cellStyle name="40% - Accent6 10 4 2 2" xfId="33749"/>
    <cellStyle name="40% - Accent6 10 4 3" xfId="31965"/>
    <cellStyle name="40% - Accent6 10 5" xfId="30175"/>
    <cellStyle name="40% - Accent6 10 5 2" xfId="33746"/>
    <cellStyle name="40% - Accent6 10 6" xfId="31962"/>
    <cellStyle name="40% - Accent6 11" xfId="9451"/>
    <cellStyle name="40% - Accent6 11 2" xfId="9452"/>
    <cellStyle name="40% - Accent6 11 3" xfId="9453"/>
    <cellStyle name="40% - Accent6 11 3 2" xfId="9454"/>
    <cellStyle name="40% - Accent6 11 3 2 2" xfId="30181"/>
    <cellStyle name="40% - Accent6 11 3 2 2 2" xfId="33752"/>
    <cellStyle name="40% - Accent6 11 3 2 3" xfId="31968"/>
    <cellStyle name="40% - Accent6 11 3 3" xfId="30180"/>
    <cellStyle name="40% - Accent6 11 3 3 2" xfId="33751"/>
    <cellStyle name="40% - Accent6 11 3 4" xfId="31967"/>
    <cellStyle name="40% - Accent6 11 4" xfId="9455"/>
    <cellStyle name="40% - Accent6 11 4 2" xfId="30182"/>
    <cellStyle name="40% - Accent6 11 4 2 2" xfId="33753"/>
    <cellStyle name="40% - Accent6 11 4 3" xfId="31969"/>
    <cellStyle name="40% - Accent6 11 5" xfId="30179"/>
    <cellStyle name="40% - Accent6 11 5 2" xfId="33750"/>
    <cellStyle name="40% - Accent6 11 6" xfId="31966"/>
    <cellStyle name="40% - Accent6 12" xfId="9456"/>
    <cellStyle name="40% - Accent6 12 2" xfId="9457"/>
    <cellStyle name="40% - Accent6 12 3" xfId="9458"/>
    <cellStyle name="40% - Accent6 12 3 2" xfId="9459"/>
    <cellStyle name="40% - Accent6 12 3 2 2" xfId="30184"/>
    <cellStyle name="40% - Accent6 12 3 2 2 2" xfId="33755"/>
    <cellStyle name="40% - Accent6 12 3 2 3" xfId="31971"/>
    <cellStyle name="40% - Accent6 12 3 3" xfId="30183"/>
    <cellStyle name="40% - Accent6 12 3 3 2" xfId="33754"/>
    <cellStyle name="40% - Accent6 12 3 4" xfId="31970"/>
    <cellStyle name="40% - Accent6 12 4" xfId="9460"/>
    <cellStyle name="40% - Accent6 12 4 2" xfId="30185"/>
    <cellStyle name="40% - Accent6 12 4 2 2" xfId="33756"/>
    <cellStyle name="40% - Accent6 12 4 3" xfId="31972"/>
    <cellStyle name="40% - Accent6 13" xfId="9461"/>
    <cellStyle name="40% - Accent6 14" xfId="9462"/>
    <cellStyle name="40% - Accent6 14 2" xfId="9463"/>
    <cellStyle name="40% - Accent6 14 2 2" xfId="30187"/>
    <cellStyle name="40% - Accent6 14 2 2 2" xfId="33758"/>
    <cellStyle name="40% - Accent6 14 2 3" xfId="31974"/>
    <cellStyle name="40% - Accent6 14 3" xfId="30186"/>
    <cellStyle name="40% - Accent6 14 3 2" xfId="33757"/>
    <cellStyle name="40% - Accent6 14 4" xfId="31973"/>
    <cellStyle name="40% - Accent6 15" xfId="9464"/>
    <cellStyle name="40% - Accent6 15 2" xfId="9465"/>
    <cellStyle name="40% - Accent6 15 2 2" xfId="9466"/>
    <cellStyle name="40% - Accent6 15 2 2 2" xfId="9467"/>
    <cellStyle name="40% - Accent6 15 2 3" xfId="9468"/>
    <cellStyle name="40% - Accent6 15 3" xfId="9469"/>
    <cellStyle name="40% - Accent6 15 3 2" xfId="9470"/>
    <cellStyle name="40% - Accent6 15 3 2 2" xfId="9471"/>
    <cellStyle name="40% - Accent6 15 3 3" xfId="9472"/>
    <cellStyle name="40% - Accent6 15 4" xfId="9473"/>
    <cellStyle name="40% - Accent6 15 4 2" xfId="9474"/>
    <cellStyle name="40% - Accent6 15 5" xfId="9475"/>
    <cellStyle name="40% - Accent6 15 5 2" xfId="9476"/>
    <cellStyle name="40% - Accent6 15 6" xfId="9477"/>
    <cellStyle name="40% - Accent6 16" xfId="9478"/>
    <cellStyle name="40% - Accent6 16 2" xfId="9479"/>
    <cellStyle name="40% - Accent6 16 2 2" xfId="9480"/>
    <cellStyle name="40% - Accent6 16 2 2 2" xfId="9481"/>
    <cellStyle name="40% - Accent6 16 2 3" xfId="9482"/>
    <cellStyle name="40% - Accent6 16 3" xfId="9483"/>
    <cellStyle name="40% - Accent6 16 3 2" xfId="9484"/>
    <cellStyle name="40% - Accent6 16 3 2 2" xfId="9485"/>
    <cellStyle name="40% - Accent6 16 3 3" xfId="9486"/>
    <cellStyle name="40% - Accent6 16 4" xfId="9487"/>
    <cellStyle name="40% - Accent6 16 4 2" xfId="9488"/>
    <cellStyle name="40% - Accent6 16 5" xfId="9489"/>
    <cellStyle name="40% - Accent6 16 5 2" xfId="9490"/>
    <cellStyle name="40% - Accent6 16 6" xfId="9491"/>
    <cellStyle name="40% - Accent6 17" xfId="9492"/>
    <cellStyle name="40% - Accent6 17 2" xfId="9493"/>
    <cellStyle name="40% - Accent6 17 2 2" xfId="9494"/>
    <cellStyle name="40% - Accent6 17 2 2 2" xfId="9495"/>
    <cellStyle name="40% - Accent6 17 2 3" xfId="9496"/>
    <cellStyle name="40% - Accent6 17 3" xfId="9497"/>
    <cellStyle name="40% - Accent6 17 3 2" xfId="9498"/>
    <cellStyle name="40% - Accent6 17 3 2 2" xfId="9499"/>
    <cellStyle name="40% - Accent6 17 3 3" xfId="9500"/>
    <cellStyle name="40% - Accent6 17 4" xfId="9501"/>
    <cellStyle name="40% - Accent6 17 4 2" xfId="9502"/>
    <cellStyle name="40% - Accent6 17 5" xfId="9503"/>
    <cellStyle name="40% - Accent6 17 5 2" xfId="9504"/>
    <cellStyle name="40% - Accent6 17 6" xfId="9505"/>
    <cellStyle name="40% - Accent6 18" xfId="9506"/>
    <cellStyle name="40% - Accent6 18 2" xfId="9507"/>
    <cellStyle name="40% - Accent6 18 2 2" xfId="9508"/>
    <cellStyle name="40% - Accent6 18 2 2 2" xfId="9509"/>
    <cellStyle name="40% - Accent6 18 2 3" xfId="9510"/>
    <cellStyle name="40% - Accent6 18 3" xfId="9511"/>
    <cellStyle name="40% - Accent6 18 3 2" xfId="9512"/>
    <cellStyle name="40% - Accent6 18 3 2 2" xfId="9513"/>
    <cellStyle name="40% - Accent6 18 3 3" xfId="9514"/>
    <cellStyle name="40% - Accent6 18 4" xfId="9515"/>
    <cellStyle name="40% - Accent6 18 4 2" xfId="9516"/>
    <cellStyle name="40% - Accent6 18 5" xfId="9517"/>
    <cellStyle name="40% - Accent6 18 5 2" xfId="9518"/>
    <cellStyle name="40% - Accent6 18 6" xfId="9519"/>
    <cellStyle name="40% - Accent6 19" xfId="9520"/>
    <cellStyle name="40% - Accent6 19 2" xfId="9521"/>
    <cellStyle name="40% - Accent6 19 2 2" xfId="9522"/>
    <cellStyle name="40% - Accent6 19 2 2 2" xfId="9523"/>
    <cellStyle name="40% - Accent6 19 2 3" xfId="9524"/>
    <cellStyle name="40% - Accent6 19 3" xfId="9525"/>
    <cellStyle name="40% - Accent6 19 3 2" xfId="9526"/>
    <cellStyle name="40% - Accent6 19 3 2 2" xfId="9527"/>
    <cellStyle name="40% - Accent6 19 3 3" xfId="9528"/>
    <cellStyle name="40% - Accent6 19 4" xfId="9529"/>
    <cellStyle name="40% - Accent6 19 4 2" xfId="9530"/>
    <cellStyle name="40% - Accent6 19 5" xfId="9531"/>
    <cellStyle name="40% - Accent6 19 5 2" xfId="9532"/>
    <cellStyle name="40% - Accent6 19 6" xfId="9533"/>
    <cellStyle name="40% - Accent6 2" xfId="9534"/>
    <cellStyle name="40% - Accent6 2 10" xfId="9535"/>
    <cellStyle name="40% - Accent6 2 10 2" xfId="9536"/>
    <cellStyle name="40% - Accent6 2 10 2 2" xfId="30190"/>
    <cellStyle name="40% - Accent6 2 10 2 2 2" xfId="33761"/>
    <cellStyle name="40% - Accent6 2 10 2 3" xfId="31977"/>
    <cellStyle name="40% - Accent6 2 10 3" xfId="30189"/>
    <cellStyle name="40% - Accent6 2 10 3 2" xfId="33760"/>
    <cellStyle name="40% - Accent6 2 10 4" xfId="31976"/>
    <cellStyle name="40% - Accent6 2 11" xfId="9537"/>
    <cellStyle name="40% - Accent6 2 11 2" xfId="9538"/>
    <cellStyle name="40% - Accent6 2 11 2 2" xfId="9539"/>
    <cellStyle name="40% - Accent6 2 11 2 2 2" xfId="30193"/>
    <cellStyle name="40% - Accent6 2 11 2 2 2 2" xfId="33764"/>
    <cellStyle name="40% - Accent6 2 11 2 2 3" xfId="31980"/>
    <cellStyle name="40% - Accent6 2 11 2 3" xfId="30192"/>
    <cellStyle name="40% - Accent6 2 11 2 3 2" xfId="33763"/>
    <cellStyle name="40% - Accent6 2 11 2 4" xfId="31979"/>
    <cellStyle name="40% - Accent6 2 11 3" xfId="9540"/>
    <cellStyle name="40% - Accent6 2 11 3 2" xfId="30194"/>
    <cellStyle name="40% - Accent6 2 11 3 2 2" xfId="33765"/>
    <cellStyle name="40% - Accent6 2 11 3 3" xfId="31981"/>
    <cellStyle name="40% - Accent6 2 11 4" xfId="30191"/>
    <cellStyle name="40% - Accent6 2 11 4 2" xfId="33762"/>
    <cellStyle name="40% - Accent6 2 11 5" xfId="31978"/>
    <cellStyle name="40% - Accent6 2 12" xfId="9541"/>
    <cellStyle name="40% - Accent6 2 12 2" xfId="9542"/>
    <cellStyle name="40% - Accent6 2 12 2 2" xfId="30196"/>
    <cellStyle name="40% - Accent6 2 12 2 2 2" xfId="33767"/>
    <cellStyle name="40% - Accent6 2 12 2 3" xfId="31983"/>
    <cellStyle name="40% - Accent6 2 12 3" xfId="30195"/>
    <cellStyle name="40% - Accent6 2 12 3 2" xfId="33766"/>
    <cellStyle name="40% - Accent6 2 12 4" xfId="31982"/>
    <cellStyle name="40% - Accent6 2 13" xfId="9543"/>
    <cellStyle name="40% - Accent6 2 13 2" xfId="30197"/>
    <cellStyle name="40% - Accent6 2 13 2 2" xfId="33768"/>
    <cellStyle name="40% - Accent6 2 13 3" xfId="31984"/>
    <cellStyle name="40% - Accent6 2 14" xfId="30188"/>
    <cellStyle name="40% - Accent6 2 14 2" xfId="33759"/>
    <cellStyle name="40% - Accent6 2 15" xfId="31975"/>
    <cellStyle name="40% - Accent6 2 2" xfId="9544"/>
    <cellStyle name="40% - Accent6 2 2 10" xfId="9545"/>
    <cellStyle name="40% - Accent6 2 2 2" xfId="9546"/>
    <cellStyle name="40% - Accent6 2 2 2 2" xfId="9547"/>
    <cellStyle name="40% - Accent6 2 2 2 2 2" xfId="30198"/>
    <cellStyle name="40% - Accent6 2 2 2 2 2 2" xfId="33769"/>
    <cellStyle name="40% - Accent6 2 2 2 2 3" xfId="31985"/>
    <cellStyle name="40% - Accent6 2 2 3" xfId="9548"/>
    <cellStyle name="40% - Accent6 2 2 4" xfId="9549"/>
    <cellStyle name="40% - Accent6 2 2 5" xfId="9550"/>
    <cellStyle name="40% - Accent6 2 2 6" xfId="9551"/>
    <cellStyle name="40% - Accent6 2 2 7" xfId="9552"/>
    <cellStyle name="40% - Accent6 2 2 8" xfId="9553"/>
    <cellStyle name="40% - Accent6 2 2 9" xfId="9554"/>
    <cellStyle name="40% - Accent6 2 3" xfId="9555"/>
    <cellStyle name="40% - Accent6 2 3 2" xfId="9556"/>
    <cellStyle name="40% - Accent6 2 3 2 2" xfId="30200"/>
    <cellStyle name="40% - Accent6 2 3 2 2 2" xfId="33771"/>
    <cellStyle name="40% - Accent6 2 3 2 3" xfId="31987"/>
    <cellStyle name="40% - Accent6 2 3 3" xfId="30199"/>
    <cellStyle name="40% - Accent6 2 3 3 2" xfId="33770"/>
    <cellStyle name="40% - Accent6 2 3 4" xfId="31986"/>
    <cellStyle name="40% - Accent6 2 4" xfId="9557"/>
    <cellStyle name="40% - Accent6 2 4 2" xfId="9558"/>
    <cellStyle name="40% - Accent6 2 4 2 2" xfId="30202"/>
    <cellStyle name="40% - Accent6 2 4 2 2 2" xfId="33773"/>
    <cellStyle name="40% - Accent6 2 4 2 3" xfId="31989"/>
    <cellStyle name="40% - Accent6 2 4 3" xfId="30201"/>
    <cellStyle name="40% - Accent6 2 4 3 2" xfId="33772"/>
    <cellStyle name="40% - Accent6 2 4 4" xfId="31988"/>
    <cellStyle name="40% - Accent6 2 5" xfId="9559"/>
    <cellStyle name="40% - Accent6 2 5 2" xfId="9560"/>
    <cellStyle name="40% - Accent6 2 5 2 2" xfId="30204"/>
    <cellStyle name="40% - Accent6 2 5 2 2 2" xfId="33775"/>
    <cellStyle name="40% - Accent6 2 5 2 3" xfId="31991"/>
    <cellStyle name="40% - Accent6 2 5 3" xfId="30203"/>
    <cellStyle name="40% - Accent6 2 5 3 2" xfId="33774"/>
    <cellStyle name="40% - Accent6 2 5 4" xfId="31990"/>
    <cellStyle name="40% - Accent6 2 6" xfId="9561"/>
    <cellStyle name="40% - Accent6 2 6 2" xfId="9562"/>
    <cellStyle name="40% - Accent6 2 6 2 2" xfId="30206"/>
    <cellStyle name="40% - Accent6 2 6 2 2 2" xfId="33777"/>
    <cellStyle name="40% - Accent6 2 6 2 3" xfId="31993"/>
    <cellStyle name="40% - Accent6 2 6 3" xfId="30205"/>
    <cellStyle name="40% - Accent6 2 6 3 2" xfId="33776"/>
    <cellStyle name="40% - Accent6 2 6 4" xfId="31992"/>
    <cellStyle name="40% - Accent6 2 7" xfId="9563"/>
    <cellStyle name="40% - Accent6 2 7 2" xfId="9564"/>
    <cellStyle name="40% - Accent6 2 7 2 2" xfId="30208"/>
    <cellStyle name="40% - Accent6 2 7 2 2 2" xfId="33779"/>
    <cellStyle name="40% - Accent6 2 7 2 3" xfId="31995"/>
    <cellStyle name="40% - Accent6 2 7 3" xfId="30207"/>
    <cellStyle name="40% - Accent6 2 7 3 2" xfId="33778"/>
    <cellStyle name="40% - Accent6 2 7 4" xfId="31994"/>
    <cellStyle name="40% - Accent6 2 8" xfId="9565"/>
    <cellStyle name="40% - Accent6 2 8 2" xfId="9566"/>
    <cellStyle name="40% - Accent6 2 8 2 2" xfId="30210"/>
    <cellStyle name="40% - Accent6 2 8 2 2 2" xfId="33781"/>
    <cellStyle name="40% - Accent6 2 8 2 3" xfId="31997"/>
    <cellStyle name="40% - Accent6 2 8 3" xfId="30209"/>
    <cellStyle name="40% - Accent6 2 8 3 2" xfId="33780"/>
    <cellStyle name="40% - Accent6 2 8 4" xfId="31996"/>
    <cellStyle name="40% - Accent6 2 9" xfId="9567"/>
    <cellStyle name="40% - Accent6 2 9 2" xfId="9568"/>
    <cellStyle name="40% - Accent6 2 9 2 2" xfId="30212"/>
    <cellStyle name="40% - Accent6 2 9 2 2 2" xfId="33783"/>
    <cellStyle name="40% - Accent6 2 9 2 3" xfId="31999"/>
    <cellStyle name="40% - Accent6 2 9 3" xfId="30211"/>
    <cellStyle name="40% - Accent6 2 9 3 2" xfId="33782"/>
    <cellStyle name="40% - Accent6 2 9 4" xfId="31998"/>
    <cellStyle name="40% - Accent6 20" xfId="9569"/>
    <cellStyle name="40% - Accent6 20 2" xfId="9570"/>
    <cellStyle name="40% - Accent6 20 2 2" xfId="9571"/>
    <cellStyle name="40% - Accent6 20 2 2 2" xfId="9572"/>
    <cellStyle name="40% - Accent6 20 2 3" xfId="9573"/>
    <cellStyle name="40% - Accent6 20 3" xfId="9574"/>
    <cellStyle name="40% - Accent6 20 3 2" xfId="9575"/>
    <cellStyle name="40% - Accent6 20 3 2 2" xfId="9576"/>
    <cellStyle name="40% - Accent6 20 3 3" xfId="9577"/>
    <cellStyle name="40% - Accent6 20 4" xfId="9578"/>
    <cellStyle name="40% - Accent6 20 4 2" xfId="9579"/>
    <cellStyle name="40% - Accent6 20 5" xfId="9580"/>
    <cellStyle name="40% - Accent6 20 5 2" xfId="9581"/>
    <cellStyle name="40% - Accent6 20 6" xfId="9582"/>
    <cellStyle name="40% - Accent6 21" xfId="9583"/>
    <cellStyle name="40% - Accent6 21 2" xfId="9584"/>
    <cellStyle name="40% - Accent6 21 2 2" xfId="9585"/>
    <cellStyle name="40% - Accent6 21 2 2 2" xfId="9586"/>
    <cellStyle name="40% - Accent6 21 2 3" xfId="9587"/>
    <cellStyle name="40% - Accent6 21 3" xfId="9588"/>
    <cellStyle name="40% - Accent6 21 3 2" xfId="9589"/>
    <cellStyle name="40% - Accent6 21 3 2 2" xfId="9590"/>
    <cellStyle name="40% - Accent6 21 3 3" xfId="9591"/>
    <cellStyle name="40% - Accent6 21 4" xfId="9592"/>
    <cellStyle name="40% - Accent6 21 4 2" xfId="9593"/>
    <cellStyle name="40% - Accent6 21 5" xfId="9594"/>
    <cellStyle name="40% - Accent6 21 5 2" xfId="9595"/>
    <cellStyle name="40% - Accent6 21 6" xfId="9596"/>
    <cellStyle name="40% - Accent6 22" xfId="9597"/>
    <cellStyle name="40% - Accent6 22 2" xfId="9598"/>
    <cellStyle name="40% - Accent6 22 2 2" xfId="9599"/>
    <cellStyle name="40% - Accent6 22 2 2 2" xfId="9600"/>
    <cellStyle name="40% - Accent6 22 2 3" xfId="9601"/>
    <cellStyle name="40% - Accent6 22 3" xfId="9602"/>
    <cellStyle name="40% - Accent6 22 3 2" xfId="9603"/>
    <cellStyle name="40% - Accent6 22 3 2 2" xfId="9604"/>
    <cellStyle name="40% - Accent6 22 3 3" xfId="9605"/>
    <cellStyle name="40% - Accent6 22 4" xfId="9606"/>
    <cellStyle name="40% - Accent6 22 4 2" xfId="9607"/>
    <cellStyle name="40% - Accent6 22 5" xfId="9608"/>
    <cellStyle name="40% - Accent6 22 5 2" xfId="9609"/>
    <cellStyle name="40% - Accent6 22 6" xfId="9610"/>
    <cellStyle name="40% - Accent6 23" xfId="9611"/>
    <cellStyle name="40% - Accent6 23 2" xfId="9612"/>
    <cellStyle name="40% - Accent6 23 2 2" xfId="9613"/>
    <cellStyle name="40% - Accent6 23 2 2 2" xfId="9614"/>
    <cellStyle name="40% - Accent6 23 2 3" xfId="9615"/>
    <cellStyle name="40% - Accent6 23 3" xfId="9616"/>
    <cellStyle name="40% - Accent6 23 3 2" xfId="9617"/>
    <cellStyle name="40% - Accent6 23 3 2 2" xfId="9618"/>
    <cellStyle name="40% - Accent6 23 3 3" xfId="9619"/>
    <cellStyle name="40% - Accent6 23 4" xfId="9620"/>
    <cellStyle name="40% - Accent6 23 4 2" xfId="9621"/>
    <cellStyle name="40% - Accent6 23 5" xfId="9622"/>
    <cellStyle name="40% - Accent6 23 5 2" xfId="9623"/>
    <cellStyle name="40% - Accent6 23 6" xfId="9624"/>
    <cellStyle name="40% - Accent6 24" xfId="9625"/>
    <cellStyle name="40% - Accent6 24 2" xfId="9626"/>
    <cellStyle name="40% - Accent6 24 2 2" xfId="9627"/>
    <cellStyle name="40% - Accent6 24 2 2 2" xfId="9628"/>
    <cellStyle name="40% - Accent6 24 2 3" xfId="9629"/>
    <cellStyle name="40% - Accent6 24 3" xfId="9630"/>
    <cellStyle name="40% - Accent6 24 3 2" xfId="9631"/>
    <cellStyle name="40% - Accent6 24 3 2 2" xfId="9632"/>
    <cellStyle name="40% - Accent6 24 3 3" xfId="9633"/>
    <cellStyle name="40% - Accent6 24 4" xfId="9634"/>
    <cellStyle name="40% - Accent6 24 4 2" xfId="9635"/>
    <cellStyle name="40% - Accent6 24 5" xfId="9636"/>
    <cellStyle name="40% - Accent6 24 5 2" xfId="9637"/>
    <cellStyle name="40% - Accent6 24 6" xfId="9638"/>
    <cellStyle name="40% - Accent6 25" xfId="9639"/>
    <cellStyle name="40% - Accent6 25 2" xfId="9640"/>
    <cellStyle name="40% - Accent6 25 2 2" xfId="9641"/>
    <cellStyle name="40% - Accent6 25 2 2 2" xfId="9642"/>
    <cellStyle name="40% - Accent6 25 2 3" xfId="9643"/>
    <cellStyle name="40% - Accent6 25 3" xfId="9644"/>
    <cellStyle name="40% - Accent6 25 3 2" xfId="9645"/>
    <cellStyle name="40% - Accent6 25 3 2 2" xfId="9646"/>
    <cellStyle name="40% - Accent6 25 3 3" xfId="9647"/>
    <cellStyle name="40% - Accent6 25 4" xfId="9648"/>
    <cellStyle name="40% - Accent6 25 4 2" xfId="9649"/>
    <cellStyle name="40% - Accent6 25 5" xfId="9650"/>
    <cellStyle name="40% - Accent6 25 5 2" xfId="9651"/>
    <cellStyle name="40% - Accent6 25 6" xfId="9652"/>
    <cellStyle name="40% - Accent6 26" xfId="9653"/>
    <cellStyle name="40% - Accent6 26 2" xfId="9654"/>
    <cellStyle name="40% - Accent6 26 2 2" xfId="9655"/>
    <cellStyle name="40% - Accent6 26 2 2 2" xfId="9656"/>
    <cellStyle name="40% - Accent6 26 2 3" xfId="9657"/>
    <cellStyle name="40% - Accent6 26 3" xfId="9658"/>
    <cellStyle name="40% - Accent6 26 3 2" xfId="9659"/>
    <cellStyle name="40% - Accent6 26 3 2 2" xfId="9660"/>
    <cellStyle name="40% - Accent6 26 3 3" xfId="9661"/>
    <cellStyle name="40% - Accent6 26 4" xfId="9662"/>
    <cellStyle name="40% - Accent6 26 4 2" xfId="9663"/>
    <cellStyle name="40% - Accent6 26 5" xfId="9664"/>
    <cellStyle name="40% - Accent6 26 5 2" xfId="9665"/>
    <cellStyle name="40% - Accent6 26 6" xfId="9666"/>
    <cellStyle name="40% - Accent6 27" xfId="9667"/>
    <cellStyle name="40% - Accent6 27 2" xfId="9668"/>
    <cellStyle name="40% - Accent6 27 2 2" xfId="9669"/>
    <cellStyle name="40% - Accent6 27 2 2 2" xfId="9670"/>
    <cellStyle name="40% - Accent6 27 2 3" xfId="9671"/>
    <cellStyle name="40% - Accent6 27 3" xfId="9672"/>
    <cellStyle name="40% - Accent6 27 3 2" xfId="9673"/>
    <cellStyle name="40% - Accent6 27 3 2 2" xfId="9674"/>
    <cellStyle name="40% - Accent6 27 3 3" xfId="9675"/>
    <cellStyle name="40% - Accent6 27 4" xfId="9676"/>
    <cellStyle name="40% - Accent6 27 4 2" xfId="9677"/>
    <cellStyle name="40% - Accent6 27 5" xfId="9678"/>
    <cellStyle name="40% - Accent6 27 5 2" xfId="9679"/>
    <cellStyle name="40% - Accent6 27 6" xfId="9680"/>
    <cellStyle name="40% - Accent6 28" xfId="9681"/>
    <cellStyle name="40% - Accent6 28 2" xfId="9682"/>
    <cellStyle name="40% - Accent6 28 2 2" xfId="9683"/>
    <cellStyle name="40% - Accent6 28 2 2 2" xfId="9684"/>
    <cellStyle name="40% - Accent6 28 2 3" xfId="9685"/>
    <cellStyle name="40% - Accent6 28 3" xfId="9686"/>
    <cellStyle name="40% - Accent6 28 3 2" xfId="9687"/>
    <cellStyle name="40% - Accent6 28 3 2 2" xfId="9688"/>
    <cellStyle name="40% - Accent6 28 3 3" xfId="9689"/>
    <cellStyle name="40% - Accent6 28 4" xfId="9690"/>
    <cellStyle name="40% - Accent6 28 4 2" xfId="9691"/>
    <cellStyle name="40% - Accent6 28 5" xfId="9692"/>
    <cellStyle name="40% - Accent6 28 5 2" xfId="9693"/>
    <cellStyle name="40% - Accent6 28 6" xfId="9694"/>
    <cellStyle name="40% - Accent6 29" xfId="9695"/>
    <cellStyle name="40% - Accent6 29 2" xfId="9696"/>
    <cellStyle name="40% - Accent6 29 2 2" xfId="9697"/>
    <cellStyle name="40% - Accent6 29 2 2 2" xfId="9698"/>
    <cellStyle name="40% - Accent6 29 2 3" xfId="9699"/>
    <cellStyle name="40% - Accent6 29 3" xfId="9700"/>
    <cellStyle name="40% - Accent6 29 3 2" xfId="9701"/>
    <cellStyle name="40% - Accent6 29 3 2 2" xfId="9702"/>
    <cellStyle name="40% - Accent6 29 3 3" xfId="9703"/>
    <cellStyle name="40% - Accent6 29 4" xfId="9704"/>
    <cellStyle name="40% - Accent6 29 4 2" xfId="9705"/>
    <cellStyle name="40% - Accent6 29 5" xfId="9706"/>
    <cellStyle name="40% - Accent6 29 5 2" xfId="9707"/>
    <cellStyle name="40% - Accent6 29 6" xfId="9708"/>
    <cellStyle name="40% - Accent6 3" xfId="9709"/>
    <cellStyle name="40% - Accent6 3 2" xfId="9710"/>
    <cellStyle name="40% - Accent6 3 2 2" xfId="9711"/>
    <cellStyle name="40% - Accent6 3 2 2 2" xfId="30215"/>
    <cellStyle name="40% - Accent6 3 2 2 2 2" xfId="33786"/>
    <cellStyle name="40% - Accent6 3 2 2 3" xfId="32002"/>
    <cellStyle name="40% - Accent6 3 2 3" xfId="30214"/>
    <cellStyle name="40% - Accent6 3 2 3 2" xfId="33785"/>
    <cellStyle name="40% - Accent6 3 2 4" xfId="32001"/>
    <cellStyle name="40% - Accent6 3 3" xfId="9712"/>
    <cellStyle name="40% - Accent6 3 3 2" xfId="30216"/>
    <cellStyle name="40% - Accent6 3 3 2 2" xfId="33787"/>
    <cellStyle name="40% - Accent6 3 3 3" xfId="32003"/>
    <cellStyle name="40% - Accent6 3 4" xfId="30213"/>
    <cellStyle name="40% - Accent6 3 4 2" xfId="33784"/>
    <cellStyle name="40% - Accent6 3 5" xfId="32000"/>
    <cellStyle name="40% - Accent6 30" xfId="9713"/>
    <cellStyle name="40% - Accent6 30 2" xfId="9714"/>
    <cellStyle name="40% - Accent6 30 2 2" xfId="9715"/>
    <cellStyle name="40% - Accent6 30 2 2 2" xfId="9716"/>
    <cellStyle name="40% - Accent6 30 2 3" xfId="9717"/>
    <cellStyle name="40% - Accent6 30 3" xfId="9718"/>
    <cellStyle name="40% - Accent6 30 3 2" xfId="9719"/>
    <cellStyle name="40% - Accent6 30 3 2 2" xfId="9720"/>
    <cellStyle name="40% - Accent6 30 3 3" xfId="9721"/>
    <cellStyle name="40% - Accent6 30 4" xfId="9722"/>
    <cellStyle name="40% - Accent6 30 4 2" xfId="9723"/>
    <cellStyle name="40% - Accent6 30 5" xfId="9724"/>
    <cellStyle name="40% - Accent6 30 5 2" xfId="9725"/>
    <cellStyle name="40% - Accent6 30 6" xfId="9726"/>
    <cellStyle name="40% - Accent6 31" xfId="9727"/>
    <cellStyle name="40% - Accent6 31 2" xfId="9728"/>
    <cellStyle name="40% - Accent6 31 2 2" xfId="9729"/>
    <cellStyle name="40% - Accent6 31 2 2 2" xfId="9730"/>
    <cellStyle name="40% - Accent6 31 2 3" xfId="9731"/>
    <cellStyle name="40% - Accent6 31 3" xfId="9732"/>
    <cellStyle name="40% - Accent6 31 3 2" xfId="9733"/>
    <cellStyle name="40% - Accent6 31 3 2 2" xfId="9734"/>
    <cellStyle name="40% - Accent6 31 3 3" xfId="9735"/>
    <cellStyle name="40% - Accent6 31 4" xfId="9736"/>
    <cellStyle name="40% - Accent6 31 4 2" xfId="9737"/>
    <cellStyle name="40% - Accent6 31 5" xfId="9738"/>
    <cellStyle name="40% - Accent6 31 5 2" xfId="9739"/>
    <cellStyle name="40% - Accent6 31 6" xfId="9740"/>
    <cellStyle name="40% - Accent6 32" xfId="9741"/>
    <cellStyle name="40% - Accent6 32 2" xfId="9742"/>
    <cellStyle name="40% - Accent6 32 2 2" xfId="9743"/>
    <cellStyle name="40% - Accent6 32 2 2 2" xfId="9744"/>
    <cellStyle name="40% - Accent6 32 2 3" xfId="9745"/>
    <cellStyle name="40% - Accent6 32 3" xfId="9746"/>
    <cellStyle name="40% - Accent6 32 3 2" xfId="9747"/>
    <cellStyle name="40% - Accent6 32 3 2 2" xfId="9748"/>
    <cellStyle name="40% - Accent6 32 3 3" xfId="9749"/>
    <cellStyle name="40% - Accent6 32 4" xfId="9750"/>
    <cellStyle name="40% - Accent6 32 4 2" xfId="9751"/>
    <cellStyle name="40% - Accent6 32 5" xfId="9752"/>
    <cellStyle name="40% - Accent6 32 5 2" xfId="9753"/>
    <cellStyle name="40% - Accent6 32 6" xfId="9754"/>
    <cellStyle name="40% - Accent6 33" xfId="9755"/>
    <cellStyle name="40% - Accent6 33 2" xfId="9756"/>
    <cellStyle name="40% - Accent6 33 2 2" xfId="9757"/>
    <cellStyle name="40% - Accent6 33 2 2 2" xfId="9758"/>
    <cellStyle name="40% - Accent6 33 2 3" xfId="9759"/>
    <cellStyle name="40% - Accent6 33 3" xfId="9760"/>
    <cellStyle name="40% - Accent6 33 3 2" xfId="9761"/>
    <cellStyle name="40% - Accent6 33 3 2 2" xfId="9762"/>
    <cellStyle name="40% - Accent6 33 3 3" xfId="9763"/>
    <cellStyle name="40% - Accent6 33 4" xfId="9764"/>
    <cellStyle name="40% - Accent6 33 4 2" xfId="9765"/>
    <cellStyle name="40% - Accent6 33 5" xfId="9766"/>
    <cellStyle name="40% - Accent6 33 5 2" xfId="9767"/>
    <cellStyle name="40% - Accent6 33 6" xfId="9768"/>
    <cellStyle name="40% - Accent6 34" xfId="9769"/>
    <cellStyle name="40% - Accent6 34 2" xfId="9770"/>
    <cellStyle name="40% - Accent6 34 2 2" xfId="9771"/>
    <cellStyle name="40% - Accent6 34 2 2 2" xfId="9772"/>
    <cellStyle name="40% - Accent6 34 2 3" xfId="9773"/>
    <cellStyle name="40% - Accent6 34 3" xfId="9774"/>
    <cellStyle name="40% - Accent6 34 3 2" xfId="9775"/>
    <cellStyle name="40% - Accent6 34 3 2 2" xfId="9776"/>
    <cellStyle name="40% - Accent6 34 3 3" xfId="9777"/>
    <cellStyle name="40% - Accent6 34 4" xfId="9778"/>
    <cellStyle name="40% - Accent6 34 4 2" xfId="9779"/>
    <cellStyle name="40% - Accent6 34 5" xfId="9780"/>
    <cellStyle name="40% - Accent6 34 5 2" xfId="9781"/>
    <cellStyle name="40% - Accent6 34 6" xfId="9782"/>
    <cellStyle name="40% - Accent6 35" xfId="9783"/>
    <cellStyle name="40% - Accent6 35 2" xfId="9784"/>
    <cellStyle name="40% - Accent6 35 2 2" xfId="9785"/>
    <cellStyle name="40% - Accent6 35 2 2 2" xfId="9786"/>
    <cellStyle name="40% - Accent6 35 2 3" xfId="9787"/>
    <cellStyle name="40% - Accent6 35 3" xfId="9788"/>
    <cellStyle name="40% - Accent6 35 3 2" xfId="9789"/>
    <cellStyle name="40% - Accent6 35 3 2 2" xfId="9790"/>
    <cellStyle name="40% - Accent6 35 3 3" xfId="9791"/>
    <cellStyle name="40% - Accent6 35 4" xfId="9792"/>
    <cellStyle name="40% - Accent6 35 4 2" xfId="9793"/>
    <cellStyle name="40% - Accent6 35 5" xfId="9794"/>
    <cellStyle name="40% - Accent6 35 5 2" xfId="9795"/>
    <cellStyle name="40% - Accent6 35 6" xfId="9796"/>
    <cellStyle name="40% - Accent6 36" xfId="9797"/>
    <cellStyle name="40% - Accent6 36 2" xfId="9798"/>
    <cellStyle name="40% - Accent6 36 2 2" xfId="9799"/>
    <cellStyle name="40% - Accent6 36 2 2 2" xfId="9800"/>
    <cellStyle name="40% - Accent6 36 2 3" xfId="9801"/>
    <cellStyle name="40% - Accent6 36 3" xfId="9802"/>
    <cellStyle name="40% - Accent6 36 3 2" xfId="9803"/>
    <cellStyle name="40% - Accent6 36 3 2 2" xfId="9804"/>
    <cellStyle name="40% - Accent6 36 3 3" xfId="9805"/>
    <cellStyle name="40% - Accent6 36 4" xfId="9806"/>
    <cellStyle name="40% - Accent6 36 4 2" xfId="9807"/>
    <cellStyle name="40% - Accent6 36 5" xfId="9808"/>
    <cellStyle name="40% - Accent6 36 5 2" xfId="9809"/>
    <cellStyle name="40% - Accent6 36 6" xfId="9810"/>
    <cellStyle name="40% - Accent6 37" xfId="9811"/>
    <cellStyle name="40% - Accent6 37 2" xfId="9812"/>
    <cellStyle name="40% - Accent6 37 2 2" xfId="9813"/>
    <cellStyle name="40% - Accent6 37 2 2 2" xfId="9814"/>
    <cellStyle name="40% - Accent6 37 2 3" xfId="9815"/>
    <cellStyle name="40% - Accent6 37 3" xfId="9816"/>
    <cellStyle name="40% - Accent6 37 3 2" xfId="9817"/>
    <cellStyle name="40% - Accent6 37 3 2 2" xfId="9818"/>
    <cellStyle name="40% - Accent6 37 3 3" xfId="9819"/>
    <cellStyle name="40% - Accent6 37 4" xfId="9820"/>
    <cellStyle name="40% - Accent6 37 4 2" xfId="9821"/>
    <cellStyle name="40% - Accent6 37 5" xfId="9822"/>
    <cellStyle name="40% - Accent6 37 5 2" xfId="9823"/>
    <cellStyle name="40% - Accent6 37 6" xfId="9824"/>
    <cellStyle name="40% - Accent6 38" xfId="9825"/>
    <cellStyle name="40% - Accent6 38 2" xfId="9826"/>
    <cellStyle name="40% - Accent6 38 2 2" xfId="9827"/>
    <cellStyle name="40% - Accent6 38 2 2 2" xfId="9828"/>
    <cellStyle name="40% - Accent6 38 2 3" xfId="9829"/>
    <cellStyle name="40% - Accent6 38 3" xfId="9830"/>
    <cellStyle name="40% - Accent6 38 3 2" xfId="9831"/>
    <cellStyle name="40% - Accent6 38 3 2 2" xfId="9832"/>
    <cellStyle name="40% - Accent6 38 3 3" xfId="9833"/>
    <cellStyle name="40% - Accent6 38 4" xfId="9834"/>
    <cellStyle name="40% - Accent6 38 4 2" xfId="9835"/>
    <cellStyle name="40% - Accent6 38 5" xfId="9836"/>
    <cellStyle name="40% - Accent6 38 5 2" xfId="9837"/>
    <cellStyle name="40% - Accent6 38 6" xfId="9838"/>
    <cellStyle name="40% - Accent6 39" xfId="9839"/>
    <cellStyle name="40% - Accent6 39 2" xfId="9840"/>
    <cellStyle name="40% - Accent6 39 2 2" xfId="9841"/>
    <cellStyle name="40% - Accent6 39 2 2 2" xfId="9842"/>
    <cellStyle name="40% - Accent6 39 2 3" xfId="9843"/>
    <cellStyle name="40% - Accent6 39 3" xfId="9844"/>
    <cellStyle name="40% - Accent6 39 3 2" xfId="9845"/>
    <cellStyle name="40% - Accent6 39 3 2 2" xfId="9846"/>
    <cellStyle name="40% - Accent6 39 3 3" xfId="9847"/>
    <cellStyle name="40% - Accent6 39 4" xfId="9848"/>
    <cellStyle name="40% - Accent6 39 4 2" xfId="9849"/>
    <cellStyle name="40% - Accent6 39 5" xfId="9850"/>
    <cellStyle name="40% - Accent6 39 5 2" xfId="9851"/>
    <cellStyle name="40% - Accent6 39 6" xfId="9852"/>
    <cellStyle name="40% - Accent6 4" xfId="9853"/>
    <cellStyle name="40% - Accent6 4 2" xfId="9854"/>
    <cellStyle name="40% - Accent6 4 2 2" xfId="9855"/>
    <cellStyle name="40% - Accent6 4 2 2 2" xfId="30219"/>
    <cellStyle name="40% - Accent6 4 2 2 2 2" xfId="33790"/>
    <cellStyle name="40% - Accent6 4 2 2 3" xfId="32006"/>
    <cellStyle name="40% - Accent6 4 2 3" xfId="30218"/>
    <cellStyle name="40% - Accent6 4 2 3 2" xfId="33789"/>
    <cellStyle name="40% - Accent6 4 2 4" xfId="32005"/>
    <cellStyle name="40% - Accent6 4 3" xfId="9856"/>
    <cellStyle name="40% - Accent6 4 3 2" xfId="30220"/>
    <cellStyle name="40% - Accent6 4 3 2 2" xfId="33791"/>
    <cellStyle name="40% - Accent6 4 3 3" xfId="32007"/>
    <cellStyle name="40% - Accent6 4 4" xfId="30217"/>
    <cellStyle name="40% - Accent6 4 4 2" xfId="33788"/>
    <cellStyle name="40% - Accent6 4 5" xfId="32004"/>
    <cellStyle name="40% - Accent6 40" xfId="9857"/>
    <cellStyle name="40% - Accent6 40 2" xfId="9858"/>
    <cellStyle name="40% - Accent6 40 2 2" xfId="9859"/>
    <cellStyle name="40% - Accent6 40 2 2 2" xfId="9860"/>
    <cellStyle name="40% - Accent6 40 2 3" xfId="9861"/>
    <cellStyle name="40% - Accent6 40 3" xfId="9862"/>
    <cellStyle name="40% - Accent6 40 3 2" xfId="9863"/>
    <cellStyle name="40% - Accent6 40 3 2 2" xfId="9864"/>
    <cellStyle name="40% - Accent6 40 3 3" xfId="9865"/>
    <cellStyle name="40% - Accent6 40 4" xfId="9866"/>
    <cellStyle name="40% - Accent6 40 4 2" xfId="9867"/>
    <cellStyle name="40% - Accent6 40 5" xfId="9868"/>
    <cellStyle name="40% - Accent6 40 5 2" xfId="9869"/>
    <cellStyle name="40% - Accent6 40 6" xfId="9870"/>
    <cellStyle name="40% - Accent6 41" xfId="9871"/>
    <cellStyle name="40% - Accent6 41 2" xfId="9872"/>
    <cellStyle name="40% - Accent6 41 2 2" xfId="9873"/>
    <cellStyle name="40% - Accent6 41 2 2 2" xfId="9874"/>
    <cellStyle name="40% - Accent6 41 2 3" xfId="9875"/>
    <cellStyle name="40% - Accent6 41 3" xfId="9876"/>
    <cellStyle name="40% - Accent6 41 3 2" xfId="9877"/>
    <cellStyle name="40% - Accent6 41 3 2 2" xfId="9878"/>
    <cellStyle name="40% - Accent6 41 3 3" xfId="9879"/>
    <cellStyle name="40% - Accent6 41 4" xfId="9880"/>
    <cellStyle name="40% - Accent6 41 4 2" xfId="9881"/>
    <cellStyle name="40% - Accent6 41 5" xfId="9882"/>
    <cellStyle name="40% - Accent6 41 5 2" xfId="9883"/>
    <cellStyle name="40% - Accent6 41 6" xfId="9884"/>
    <cellStyle name="40% - Accent6 42" xfId="9885"/>
    <cellStyle name="40% - Accent6 42 2" xfId="9886"/>
    <cellStyle name="40% - Accent6 42 2 2" xfId="9887"/>
    <cellStyle name="40% - Accent6 42 2 2 2" xfId="9888"/>
    <cellStyle name="40% - Accent6 42 2 3" xfId="9889"/>
    <cellStyle name="40% - Accent6 42 3" xfId="9890"/>
    <cellStyle name="40% - Accent6 42 3 2" xfId="9891"/>
    <cellStyle name="40% - Accent6 42 3 2 2" xfId="9892"/>
    <cellStyle name="40% - Accent6 42 3 3" xfId="9893"/>
    <cellStyle name="40% - Accent6 42 4" xfId="9894"/>
    <cellStyle name="40% - Accent6 42 4 2" xfId="9895"/>
    <cellStyle name="40% - Accent6 42 5" xfId="9896"/>
    <cellStyle name="40% - Accent6 42 5 2" xfId="9897"/>
    <cellStyle name="40% - Accent6 42 6" xfId="9898"/>
    <cellStyle name="40% - Accent6 43" xfId="9899"/>
    <cellStyle name="40% - Accent6 43 2" xfId="9900"/>
    <cellStyle name="40% - Accent6 43 2 2" xfId="9901"/>
    <cellStyle name="40% - Accent6 43 2 2 2" xfId="9902"/>
    <cellStyle name="40% - Accent6 43 2 3" xfId="9903"/>
    <cellStyle name="40% - Accent6 43 3" xfId="9904"/>
    <cellStyle name="40% - Accent6 43 3 2" xfId="9905"/>
    <cellStyle name="40% - Accent6 43 3 2 2" xfId="9906"/>
    <cellStyle name="40% - Accent6 43 3 3" xfId="9907"/>
    <cellStyle name="40% - Accent6 43 4" xfId="9908"/>
    <cellStyle name="40% - Accent6 43 4 2" xfId="9909"/>
    <cellStyle name="40% - Accent6 43 5" xfId="9910"/>
    <cellStyle name="40% - Accent6 43 5 2" xfId="9911"/>
    <cellStyle name="40% - Accent6 43 6" xfId="9912"/>
    <cellStyle name="40% - Accent6 44" xfId="9913"/>
    <cellStyle name="40% - Accent6 44 2" xfId="9914"/>
    <cellStyle name="40% - Accent6 44 2 2" xfId="9915"/>
    <cellStyle name="40% - Accent6 44 2 2 2" xfId="9916"/>
    <cellStyle name="40% - Accent6 44 2 3" xfId="9917"/>
    <cellStyle name="40% - Accent6 44 3" xfId="9918"/>
    <cellStyle name="40% - Accent6 44 3 2" xfId="9919"/>
    <cellStyle name="40% - Accent6 44 3 2 2" xfId="9920"/>
    <cellStyle name="40% - Accent6 44 3 3" xfId="9921"/>
    <cellStyle name="40% - Accent6 44 4" xfId="9922"/>
    <cellStyle name="40% - Accent6 44 4 2" xfId="9923"/>
    <cellStyle name="40% - Accent6 44 5" xfId="9924"/>
    <cellStyle name="40% - Accent6 44 5 2" xfId="9925"/>
    <cellStyle name="40% - Accent6 44 6" xfId="9926"/>
    <cellStyle name="40% - Accent6 45" xfId="9927"/>
    <cellStyle name="40% - Accent6 45 2" xfId="9928"/>
    <cellStyle name="40% - Accent6 45 2 2" xfId="9929"/>
    <cellStyle name="40% - Accent6 45 2 2 2" xfId="9930"/>
    <cellStyle name="40% - Accent6 45 2 3" xfId="9931"/>
    <cellStyle name="40% - Accent6 45 3" xfId="9932"/>
    <cellStyle name="40% - Accent6 45 3 2" xfId="9933"/>
    <cellStyle name="40% - Accent6 45 3 2 2" xfId="9934"/>
    <cellStyle name="40% - Accent6 45 3 3" xfId="9935"/>
    <cellStyle name="40% - Accent6 45 4" xfId="9936"/>
    <cellStyle name="40% - Accent6 45 4 2" xfId="9937"/>
    <cellStyle name="40% - Accent6 45 5" xfId="9938"/>
    <cellStyle name="40% - Accent6 45 5 2" xfId="9939"/>
    <cellStyle name="40% - Accent6 45 6" xfId="9940"/>
    <cellStyle name="40% - Accent6 46" xfId="9941"/>
    <cellStyle name="40% - Accent6 46 2" xfId="9942"/>
    <cellStyle name="40% - Accent6 46 2 2" xfId="9943"/>
    <cellStyle name="40% - Accent6 46 2 2 2" xfId="9944"/>
    <cellStyle name="40% - Accent6 46 2 3" xfId="9945"/>
    <cellStyle name="40% - Accent6 46 3" xfId="9946"/>
    <cellStyle name="40% - Accent6 46 3 2" xfId="9947"/>
    <cellStyle name="40% - Accent6 46 3 2 2" xfId="9948"/>
    <cellStyle name="40% - Accent6 46 3 3" xfId="9949"/>
    <cellStyle name="40% - Accent6 46 4" xfId="9950"/>
    <cellStyle name="40% - Accent6 46 4 2" xfId="9951"/>
    <cellStyle name="40% - Accent6 46 5" xfId="9952"/>
    <cellStyle name="40% - Accent6 46 5 2" xfId="9953"/>
    <cellStyle name="40% - Accent6 46 6" xfId="9954"/>
    <cellStyle name="40% - Accent6 47" xfId="9955"/>
    <cellStyle name="40% - Accent6 47 2" xfId="9956"/>
    <cellStyle name="40% - Accent6 47 2 2" xfId="9957"/>
    <cellStyle name="40% - Accent6 47 2 2 2" xfId="9958"/>
    <cellStyle name="40% - Accent6 47 2 3" xfId="9959"/>
    <cellStyle name="40% - Accent6 47 3" xfId="9960"/>
    <cellStyle name="40% - Accent6 47 3 2" xfId="9961"/>
    <cellStyle name="40% - Accent6 47 3 2 2" xfId="9962"/>
    <cellStyle name="40% - Accent6 47 3 3" xfId="9963"/>
    <cellStyle name="40% - Accent6 47 4" xfId="9964"/>
    <cellStyle name="40% - Accent6 47 4 2" xfId="9965"/>
    <cellStyle name="40% - Accent6 47 5" xfId="9966"/>
    <cellStyle name="40% - Accent6 47 5 2" xfId="9967"/>
    <cellStyle name="40% - Accent6 47 6" xfId="9968"/>
    <cellStyle name="40% - Accent6 48" xfId="9969"/>
    <cellStyle name="40% - Accent6 48 2" xfId="9970"/>
    <cellStyle name="40% - Accent6 48 2 2" xfId="9971"/>
    <cellStyle name="40% - Accent6 48 2 2 2" xfId="9972"/>
    <cellStyle name="40% - Accent6 48 2 3" xfId="9973"/>
    <cellStyle name="40% - Accent6 48 3" xfId="9974"/>
    <cellStyle name="40% - Accent6 48 3 2" xfId="9975"/>
    <cellStyle name="40% - Accent6 48 3 2 2" xfId="9976"/>
    <cellStyle name="40% - Accent6 48 3 3" xfId="9977"/>
    <cellStyle name="40% - Accent6 48 4" xfId="9978"/>
    <cellStyle name="40% - Accent6 48 4 2" xfId="9979"/>
    <cellStyle name="40% - Accent6 48 5" xfId="9980"/>
    <cellStyle name="40% - Accent6 48 5 2" xfId="9981"/>
    <cellStyle name="40% - Accent6 48 6" xfId="9982"/>
    <cellStyle name="40% - Accent6 49" xfId="9983"/>
    <cellStyle name="40% - Accent6 49 2" xfId="9984"/>
    <cellStyle name="40% - Accent6 49 2 2" xfId="9985"/>
    <cellStyle name="40% - Accent6 49 2 2 2" xfId="9986"/>
    <cellStyle name="40% - Accent6 49 2 3" xfId="9987"/>
    <cellStyle name="40% - Accent6 49 3" xfId="9988"/>
    <cellStyle name="40% - Accent6 49 3 2" xfId="9989"/>
    <cellStyle name="40% - Accent6 49 3 2 2" xfId="9990"/>
    <cellStyle name="40% - Accent6 49 3 3" xfId="9991"/>
    <cellStyle name="40% - Accent6 49 4" xfId="9992"/>
    <cellStyle name="40% - Accent6 49 4 2" xfId="9993"/>
    <cellStyle name="40% - Accent6 49 5" xfId="9994"/>
    <cellStyle name="40% - Accent6 49 5 2" xfId="9995"/>
    <cellStyle name="40% - Accent6 49 6" xfId="9996"/>
    <cellStyle name="40% - Accent6 5" xfId="9997"/>
    <cellStyle name="40% - Accent6 5 2" xfId="9998"/>
    <cellStyle name="40% - Accent6 5 3" xfId="9999"/>
    <cellStyle name="40% - Accent6 5 3 2" xfId="10000"/>
    <cellStyle name="40% - Accent6 5 3 2 2" xfId="30223"/>
    <cellStyle name="40% - Accent6 5 3 2 2 2" xfId="33794"/>
    <cellStyle name="40% - Accent6 5 3 2 3" xfId="32010"/>
    <cellStyle name="40% - Accent6 5 3 3" xfId="30222"/>
    <cellStyle name="40% - Accent6 5 3 3 2" xfId="33793"/>
    <cellStyle name="40% - Accent6 5 3 4" xfId="32009"/>
    <cellStyle name="40% - Accent6 5 4" xfId="10001"/>
    <cellStyle name="40% - Accent6 5 4 2" xfId="10002"/>
    <cellStyle name="40% - Accent6 5 4 2 2" xfId="30225"/>
    <cellStyle name="40% - Accent6 5 4 2 2 2" xfId="33796"/>
    <cellStyle name="40% - Accent6 5 4 2 3" xfId="32012"/>
    <cellStyle name="40% - Accent6 5 4 3" xfId="30224"/>
    <cellStyle name="40% - Accent6 5 4 3 2" xfId="33795"/>
    <cellStyle name="40% - Accent6 5 4 4" xfId="32011"/>
    <cellStyle name="40% - Accent6 5 5" xfId="10003"/>
    <cellStyle name="40% - Accent6 5 5 2" xfId="30226"/>
    <cellStyle name="40% - Accent6 5 5 2 2" xfId="33797"/>
    <cellStyle name="40% - Accent6 5 5 3" xfId="32013"/>
    <cellStyle name="40% - Accent6 5 6" xfId="30221"/>
    <cellStyle name="40% - Accent6 5 6 2" xfId="33792"/>
    <cellStyle name="40% - Accent6 5 7" xfId="32008"/>
    <cellStyle name="40% - Accent6 50" xfId="10004"/>
    <cellStyle name="40% - Accent6 50 2" xfId="10005"/>
    <cellStyle name="40% - Accent6 50 2 2" xfId="10006"/>
    <cellStyle name="40% - Accent6 50 2 2 2" xfId="10007"/>
    <cellStyle name="40% - Accent6 50 2 3" xfId="10008"/>
    <cellStyle name="40% - Accent6 50 3" xfId="10009"/>
    <cellStyle name="40% - Accent6 50 3 2" xfId="10010"/>
    <cellStyle name="40% - Accent6 50 3 2 2" xfId="10011"/>
    <cellStyle name="40% - Accent6 50 3 3" xfId="10012"/>
    <cellStyle name="40% - Accent6 50 4" xfId="10013"/>
    <cellStyle name="40% - Accent6 50 4 2" xfId="10014"/>
    <cellStyle name="40% - Accent6 50 5" xfId="10015"/>
    <cellStyle name="40% - Accent6 50 5 2" xfId="10016"/>
    <cellStyle name="40% - Accent6 50 6" xfId="10017"/>
    <cellStyle name="40% - Accent6 51" xfId="10018"/>
    <cellStyle name="40% - Accent6 51 2" xfId="10019"/>
    <cellStyle name="40% - Accent6 51 2 2" xfId="10020"/>
    <cellStyle name="40% - Accent6 51 2 2 2" xfId="10021"/>
    <cellStyle name="40% - Accent6 51 2 3" xfId="10022"/>
    <cellStyle name="40% - Accent6 51 3" xfId="10023"/>
    <cellStyle name="40% - Accent6 51 3 2" xfId="10024"/>
    <cellStyle name="40% - Accent6 51 3 2 2" xfId="10025"/>
    <cellStyle name="40% - Accent6 51 3 3" xfId="10026"/>
    <cellStyle name="40% - Accent6 51 4" xfId="10027"/>
    <cellStyle name="40% - Accent6 51 4 2" xfId="10028"/>
    <cellStyle name="40% - Accent6 51 5" xfId="10029"/>
    <cellStyle name="40% - Accent6 51 5 2" xfId="10030"/>
    <cellStyle name="40% - Accent6 51 6" xfId="10031"/>
    <cellStyle name="40% - Accent6 52" xfId="10032"/>
    <cellStyle name="40% - Accent6 52 2" xfId="10033"/>
    <cellStyle name="40% - Accent6 52 2 2" xfId="10034"/>
    <cellStyle name="40% - Accent6 52 2 2 2" xfId="10035"/>
    <cellStyle name="40% - Accent6 52 2 3" xfId="10036"/>
    <cellStyle name="40% - Accent6 52 3" xfId="10037"/>
    <cellStyle name="40% - Accent6 52 3 2" xfId="10038"/>
    <cellStyle name="40% - Accent6 52 3 2 2" xfId="10039"/>
    <cellStyle name="40% - Accent6 52 3 3" xfId="10040"/>
    <cellStyle name="40% - Accent6 52 4" xfId="10041"/>
    <cellStyle name="40% - Accent6 52 4 2" xfId="10042"/>
    <cellStyle name="40% - Accent6 52 5" xfId="10043"/>
    <cellStyle name="40% - Accent6 52 5 2" xfId="10044"/>
    <cellStyle name="40% - Accent6 52 6" xfId="10045"/>
    <cellStyle name="40% - Accent6 53" xfId="10046"/>
    <cellStyle name="40% - Accent6 53 2" xfId="10047"/>
    <cellStyle name="40% - Accent6 53 2 2" xfId="10048"/>
    <cellStyle name="40% - Accent6 53 2 2 2" xfId="10049"/>
    <cellStyle name="40% - Accent6 53 2 3" xfId="10050"/>
    <cellStyle name="40% - Accent6 53 3" xfId="10051"/>
    <cellStyle name="40% - Accent6 53 3 2" xfId="10052"/>
    <cellStyle name="40% - Accent6 53 3 2 2" xfId="10053"/>
    <cellStyle name="40% - Accent6 53 3 3" xfId="10054"/>
    <cellStyle name="40% - Accent6 53 4" xfId="10055"/>
    <cellStyle name="40% - Accent6 53 4 2" xfId="10056"/>
    <cellStyle name="40% - Accent6 53 5" xfId="10057"/>
    <cellStyle name="40% - Accent6 53 5 2" xfId="10058"/>
    <cellStyle name="40% - Accent6 53 6" xfId="10059"/>
    <cellStyle name="40% - Accent6 54" xfId="10060"/>
    <cellStyle name="40% - Accent6 54 2" xfId="10061"/>
    <cellStyle name="40% - Accent6 54 2 2" xfId="10062"/>
    <cellStyle name="40% - Accent6 54 2 2 2" xfId="10063"/>
    <cellStyle name="40% - Accent6 54 2 3" xfId="10064"/>
    <cellStyle name="40% - Accent6 54 3" xfId="10065"/>
    <cellStyle name="40% - Accent6 54 3 2" xfId="10066"/>
    <cellStyle name="40% - Accent6 54 3 2 2" xfId="10067"/>
    <cellStyle name="40% - Accent6 54 3 3" xfId="10068"/>
    <cellStyle name="40% - Accent6 54 4" xfId="10069"/>
    <cellStyle name="40% - Accent6 54 4 2" xfId="10070"/>
    <cellStyle name="40% - Accent6 54 5" xfId="10071"/>
    <cellStyle name="40% - Accent6 54 5 2" xfId="10072"/>
    <cellStyle name="40% - Accent6 54 6" xfId="10073"/>
    <cellStyle name="40% - Accent6 55" xfId="10074"/>
    <cellStyle name="40% - Accent6 55 2" xfId="10075"/>
    <cellStyle name="40% - Accent6 55 2 2" xfId="10076"/>
    <cellStyle name="40% - Accent6 55 2 2 2" xfId="10077"/>
    <cellStyle name="40% - Accent6 55 2 3" xfId="10078"/>
    <cellStyle name="40% - Accent6 55 3" xfId="10079"/>
    <cellStyle name="40% - Accent6 55 3 2" xfId="10080"/>
    <cellStyle name="40% - Accent6 55 3 2 2" xfId="10081"/>
    <cellStyle name="40% - Accent6 55 3 3" xfId="10082"/>
    <cellStyle name="40% - Accent6 55 4" xfId="10083"/>
    <cellStyle name="40% - Accent6 55 4 2" xfId="10084"/>
    <cellStyle name="40% - Accent6 55 5" xfId="10085"/>
    <cellStyle name="40% - Accent6 55 5 2" xfId="10086"/>
    <cellStyle name="40% - Accent6 55 6" xfId="10087"/>
    <cellStyle name="40% - Accent6 56" xfId="10088"/>
    <cellStyle name="40% - Accent6 56 2" xfId="10089"/>
    <cellStyle name="40% - Accent6 56 2 2" xfId="10090"/>
    <cellStyle name="40% - Accent6 56 2 2 2" xfId="10091"/>
    <cellStyle name="40% - Accent6 56 2 3" xfId="10092"/>
    <cellStyle name="40% - Accent6 56 3" xfId="10093"/>
    <cellStyle name="40% - Accent6 56 3 2" xfId="10094"/>
    <cellStyle name="40% - Accent6 56 3 2 2" xfId="10095"/>
    <cellStyle name="40% - Accent6 56 3 3" xfId="10096"/>
    <cellStyle name="40% - Accent6 56 4" xfId="10097"/>
    <cellStyle name="40% - Accent6 56 4 2" xfId="10098"/>
    <cellStyle name="40% - Accent6 56 5" xfId="10099"/>
    <cellStyle name="40% - Accent6 56 5 2" xfId="10100"/>
    <cellStyle name="40% - Accent6 56 6" xfId="10101"/>
    <cellStyle name="40% - Accent6 57" xfId="10102"/>
    <cellStyle name="40% - Accent6 57 2" xfId="10103"/>
    <cellStyle name="40% - Accent6 57 2 2" xfId="10104"/>
    <cellStyle name="40% - Accent6 57 2 2 2" xfId="10105"/>
    <cellStyle name="40% - Accent6 57 2 3" xfId="10106"/>
    <cellStyle name="40% - Accent6 57 3" xfId="10107"/>
    <cellStyle name="40% - Accent6 57 3 2" xfId="10108"/>
    <cellStyle name="40% - Accent6 57 3 2 2" xfId="10109"/>
    <cellStyle name="40% - Accent6 57 3 3" xfId="10110"/>
    <cellStyle name="40% - Accent6 57 4" xfId="10111"/>
    <cellStyle name="40% - Accent6 57 4 2" xfId="10112"/>
    <cellStyle name="40% - Accent6 57 5" xfId="10113"/>
    <cellStyle name="40% - Accent6 57 5 2" xfId="10114"/>
    <cellStyle name="40% - Accent6 57 6" xfId="10115"/>
    <cellStyle name="40% - Accent6 58" xfId="10116"/>
    <cellStyle name="40% - Accent6 58 2" xfId="10117"/>
    <cellStyle name="40% - Accent6 58 2 2" xfId="10118"/>
    <cellStyle name="40% - Accent6 58 2 2 2" xfId="10119"/>
    <cellStyle name="40% - Accent6 58 2 3" xfId="10120"/>
    <cellStyle name="40% - Accent6 58 3" xfId="10121"/>
    <cellStyle name="40% - Accent6 58 3 2" xfId="10122"/>
    <cellStyle name="40% - Accent6 58 3 2 2" xfId="10123"/>
    <cellStyle name="40% - Accent6 58 3 3" xfId="10124"/>
    <cellStyle name="40% - Accent6 58 4" xfId="10125"/>
    <cellStyle name="40% - Accent6 58 4 2" xfId="10126"/>
    <cellStyle name="40% - Accent6 58 5" xfId="10127"/>
    <cellStyle name="40% - Accent6 58 5 2" xfId="10128"/>
    <cellStyle name="40% - Accent6 58 6" xfId="10129"/>
    <cellStyle name="40% - Accent6 59" xfId="10130"/>
    <cellStyle name="40% - Accent6 6" xfId="10131"/>
    <cellStyle name="40% - Accent6 6 2" xfId="10132"/>
    <cellStyle name="40% - Accent6 6 3" xfId="10133"/>
    <cellStyle name="40% - Accent6 6 3 2" xfId="10134"/>
    <cellStyle name="40% - Accent6 6 3 2 2" xfId="30229"/>
    <cellStyle name="40% - Accent6 6 3 2 2 2" xfId="33800"/>
    <cellStyle name="40% - Accent6 6 3 2 3" xfId="32016"/>
    <cellStyle name="40% - Accent6 6 3 3" xfId="30228"/>
    <cellStyle name="40% - Accent6 6 3 3 2" xfId="33799"/>
    <cellStyle name="40% - Accent6 6 3 4" xfId="32015"/>
    <cellStyle name="40% - Accent6 6 4" xfId="10135"/>
    <cellStyle name="40% - Accent6 6 4 2" xfId="10136"/>
    <cellStyle name="40% - Accent6 6 4 2 2" xfId="30231"/>
    <cellStyle name="40% - Accent6 6 4 2 2 2" xfId="33802"/>
    <cellStyle name="40% - Accent6 6 4 2 3" xfId="32018"/>
    <cellStyle name="40% - Accent6 6 4 3" xfId="30230"/>
    <cellStyle name="40% - Accent6 6 4 3 2" xfId="33801"/>
    <cellStyle name="40% - Accent6 6 4 4" xfId="32017"/>
    <cellStyle name="40% - Accent6 6 5" xfId="10137"/>
    <cellStyle name="40% - Accent6 6 5 2" xfId="30232"/>
    <cellStyle name="40% - Accent6 6 5 2 2" xfId="33803"/>
    <cellStyle name="40% - Accent6 6 5 3" xfId="32019"/>
    <cellStyle name="40% - Accent6 6 6" xfId="30227"/>
    <cellStyle name="40% - Accent6 6 6 2" xfId="33798"/>
    <cellStyle name="40% - Accent6 6 7" xfId="32014"/>
    <cellStyle name="40% - Accent6 7" xfId="10138"/>
    <cellStyle name="40% - Accent6 7 2" xfId="10139"/>
    <cellStyle name="40% - Accent6 7 3" xfId="10140"/>
    <cellStyle name="40% - Accent6 7 3 2" xfId="10141"/>
    <cellStyle name="40% - Accent6 7 3 2 2" xfId="30235"/>
    <cellStyle name="40% - Accent6 7 3 2 2 2" xfId="33806"/>
    <cellStyle name="40% - Accent6 7 3 2 3" xfId="32022"/>
    <cellStyle name="40% - Accent6 7 3 3" xfId="30234"/>
    <cellStyle name="40% - Accent6 7 3 3 2" xfId="33805"/>
    <cellStyle name="40% - Accent6 7 3 4" xfId="32021"/>
    <cellStyle name="40% - Accent6 7 4" xfId="10142"/>
    <cellStyle name="40% - Accent6 7 4 2" xfId="10143"/>
    <cellStyle name="40% - Accent6 7 4 2 2" xfId="30237"/>
    <cellStyle name="40% - Accent6 7 4 2 2 2" xfId="33808"/>
    <cellStyle name="40% - Accent6 7 4 2 3" xfId="32024"/>
    <cellStyle name="40% - Accent6 7 4 3" xfId="30236"/>
    <cellStyle name="40% - Accent6 7 4 3 2" xfId="33807"/>
    <cellStyle name="40% - Accent6 7 4 4" xfId="32023"/>
    <cellStyle name="40% - Accent6 7 5" xfId="10144"/>
    <cellStyle name="40% - Accent6 7 5 2" xfId="30238"/>
    <cellStyle name="40% - Accent6 7 5 2 2" xfId="33809"/>
    <cellStyle name="40% - Accent6 7 5 3" xfId="32025"/>
    <cellStyle name="40% - Accent6 7 6" xfId="30233"/>
    <cellStyle name="40% - Accent6 7 6 2" xfId="33804"/>
    <cellStyle name="40% - Accent6 7 7" xfId="32020"/>
    <cellStyle name="40% - Accent6 8" xfId="10145"/>
    <cellStyle name="40% - Accent6 8 2" xfId="10146"/>
    <cellStyle name="40% - Accent6 8 3" xfId="10147"/>
    <cellStyle name="40% - Accent6 8 3 2" xfId="10148"/>
    <cellStyle name="40% - Accent6 8 3 2 2" xfId="30241"/>
    <cellStyle name="40% - Accent6 8 3 2 2 2" xfId="33812"/>
    <cellStyle name="40% - Accent6 8 3 2 3" xfId="32028"/>
    <cellStyle name="40% - Accent6 8 3 3" xfId="30240"/>
    <cellStyle name="40% - Accent6 8 3 3 2" xfId="33811"/>
    <cellStyle name="40% - Accent6 8 3 4" xfId="32027"/>
    <cellStyle name="40% - Accent6 8 4" xfId="10149"/>
    <cellStyle name="40% - Accent6 8 4 2" xfId="10150"/>
    <cellStyle name="40% - Accent6 8 4 2 2" xfId="30243"/>
    <cellStyle name="40% - Accent6 8 4 2 2 2" xfId="33814"/>
    <cellStyle name="40% - Accent6 8 4 2 3" xfId="32030"/>
    <cellStyle name="40% - Accent6 8 4 3" xfId="30242"/>
    <cellStyle name="40% - Accent6 8 4 3 2" xfId="33813"/>
    <cellStyle name="40% - Accent6 8 4 4" xfId="32029"/>
    <cellStyle name="40% - Accent6 8 5" xfId="10151"/>
    <cellStyle name="40% - Accent6 8 5 2" xfId="30244"/>
    <cellStyle name="40% - Accent6 8 5 2 2" xfId="33815"/>
    <cellStyle name="40% - Accent6 8 5 3" xfId="32031"/>
    <cellStyle name="40% - Accent6 8 6" xfId="30239"/>
    <cellStyle name="40% - Accent6 8 6 2" xfId="33810"/>
    <cellStyle name="40% - Accent6 8 7" xfId="32026"/>
    <cellStyle name="40% - Accent6 9" xfId="10152"/>
    <cellStyle name="40% - Accent6 9 2" xfId="10153"/>
    <cellStyle name="40% - Accent6 9 3" xfId="10154"/>
    <cellStyle name="40% - Accent6 9 3 2" xfId="10155"/>
    <cellStyle name="40% - Accent6 9 3 2 2" xfId="30247"/>
    <cellStyle name="40% - Accent6 9 3 2 2 2" xfId="33818"/>
    <cellStyle name="40% - Accent6 9 3 2 3" xfId="32034"/>
    <cellStyle name="40% - Accent6 9 3 3" xfId="30246"/>
    <cellStyle name="40% - Accent6 9 3 3 2" xfId="33817"/>
    <cellStyle name="40% - Accent6 9 3 4" xfId="32033"/>
    <cellStyle name="40% - Accent6 9 4" xfId="10156"/>
    <cellStyle name="40% - Accent6 9 4 2" xfId="30248"/>
    <cellStyle name="40% - Accent6 9 4 2 2" xfId="33819"/>
    <cellStyle name="40% - Accent6 9 4 3" xfId="32035"/>
    <cellStyle name="40% - Accent6 9 5" xfId="30245"/>
    <cellStyle name="40% - Accent6 9 5 2" xfId="33816"/>
    <cellStyle name="40% - Accent6 9 6" xfId="32032"/>
    <cellStyle name="60% - Accent1 10" xfId="10157"/>
    <cellStyle name="60% - Accent1 11" xfId="10158"/>
    <cellStyle name="60% - Accent1 12" xfId="10159"/>
    <cellStyle name="60% - Accent1 13" xfId="10160"/>
    <cellStyle name="60% - Accent1 14" xfId="10161"/>
    <cellStyle name="60% - Accent1 15" xfId="10162"/>
    <cellStyle name="60% - Accent1 16" xfId="10163"/>
    <cellStyle name="60% - Accent1 17" xfId="10164"/>
    <cellStyle name="60% - Accent1 18" xfId="10165"/>
    <cellStyle name="60% - Accent1 19" xfId="10166"/>
    <cellStyle name="60% - Accent1 2" xfId="10167"/>
    <cellStyle name="60% - Accent1 2 10" xfId="10168"/>
    <cellStyle name="60% - Accent1 2 11" xfId="10169"/>
    <cellStyle name="60% - Accent1 2 12" xfId="10170"/>
    <cellStyle name="60% - Accent1 2 2" xfId="10171"/>
    <cellStyle name="60% - Accent1 2 2 10" xfId="10172"/>
    <cellStyle name="60% - Accent1 2 2 2" xfId="10173"/>
    <cellStyle name="60% - Accent1 2 2 3" xfId="10174"/>
    <cellStyle name="60% - Accent1 2 2 4" xfId="10175"/>
    <cellStyle name="60% - Accent1 2 2 5" xfId="10176"/>
    <cellStyle name="60% - Accent1 2 2 6" xfId="10177"/>
    <cellStyle name="60% - Accent1 2 2 7" xfId="10178"/>
    <cellStyle name="60% - Accent1 2 2 8" xfId="10179"/>
    <cellStyle name="60% - Accent1 2 2 9" xfId="10180"/>
    <cellStyle name="60% - Accent1 2 3" xfId="10181"/>
    <cellStyle name="60% - Accent1 2 4" xfId="10182"/>
    <cellStyle name="60% - Accent1 2 5" xfId="10183"/>
    <cellStyle name="60% - Accent1 2 6" xfId="10184"/>
    <cellStyle name="60% - Accent1 2 7" xfId="10185"/>
    <cellStyle name="60% - Accent1 2 8" xfId="10186"/>
    <cellStyle name="60% - Accent1 2 9" xfId="10187"/>
    <cellStyle name="60% - Accent1 20" xfId="10188"/>
    <cellStyle name="60% - Accent1 21" xfId="10189"/>
    <cellStyle name="60% - Accent1 22" xfId="10190"/>
    <cellStyle name="60% - Accent1 23" xfId="10191"/>
    <cellStyle name="60% - Accent1 24" xfId="10192"/>
    <cellStyle name="60% - Accent1 25" xfId="10193"/>
    <cellStyle name="60% - Accent1 26" xfId="10194"/>
    <cellStyle name="60% - Accent1 27" xfId="10195"/>
    <cellStyle name="60% - Accent1 28" xfId="10196"/>
    <cellStyle name="60% - Accent1 29" xfId="10197"/>
    <cellStyle name="60% - Accent1 3" xfId="10198"/>
    <cellStyle name="60% - Accent1 30" xfId="10199"/>
    <cellStyle name="60% - Accent1 31" xfId="10200"/>
    <cellStyle name="60% - Accent1 32" xfId="10201"/>
    <cellStyle name="60% - Accent1 33" xfId="10202"/>
    <cellStyle name="60% - Accent1 34" xfId="10203"/>
    <cellStyle name="60% - Accent1 35" xfId="10204"/>
    <cellStyle name="60% - Accent1 36" xfId="10205"/>
    <cellStyle name="60% - Accent1 37" xfId="10206"/>
    <cellStyle name="60% - Accent1 38" xfId="10207"/>
    <cellStyle name="60% - Accent1 39" xfId="10208"/>
    <cellStyle name="60% - Accent1 4" xfId="10209"/>
    <cellStyle name="60% - Accent1 40" xfId="10210"/>
    <cellStyle name="60% - Accent1 41" xfId="10211"/>
    <cellStyle name="60% - Accent1 42" xfId="10212"/>
    <cellStyle name="60% - Accent1 43" xfId="10213"/>
    <cellStyle name="60% - Accent1 44" xfId="10214"/>
    <cellStyle name="60% - Accent1 45" xfId="10215"/>
    <cellStyle name="60% - Accent1 46" xfId="10216"/>
    <cellStyle name="60% - Accent1 47" xfId="10217"/>
    <cellStyle name="60% - Accent1 48" xfId="10218"/>
    <cellStyle name="60% - Accent1 49" xfId="10219"/>
    <cellStyle name="60% - Accent1 5" xfId="10220"/>
    <cellStyle name="60% - Accent1 50" xfId="10221"/>
    <cellStyle name="60% - Accent1 51" xfId="10222"/>
    <cellStyle name="60% - Accent1 52" xfId="10223"/>
    <cellStyle name="60% - Accent1 53" xfId="10224"/>
    <cellStyle name="60% - Accent1 54" xfId="10225"/>
    <cellStyle name="60% - Accent1 55" xfId="10226"/>
    <cellStyle name="60% - Accent1 56" xfId="10227"/>
    <cellStyle name="60% - Accent1 57" xfId="10228"/>
    <cellStyle name="60% - Accent1 58" xfId="10229"/>
    <cellStyle name="60% - Accent1 6" xfId="10230"/>
    <cellStyle name="60% - Accent1 7" xfId="10231"/>
    <cellStyle name="60% - Accent1 8" xfId="10232"/>
    <cellStyle name="60% - Accent1 9" xfId="10233"/>
    <cellStyle name="60% - Accent2 10" xfId="10234"/>
    <cellStyle name="60% - Accent2 11" xfId="10235"/>
    <cellStyle name="60% - Accent2 12" xfId="10236"/>
    <cellStyle name="60% - Accent2 13" xfId="10237"/>
    <cellStyle name="60% - Accent2 14" xfId="10238"/>
    <cellStyle name="60% - Accent2 15" xfId="10239"/>
    <cellStyle name="60% - Accent2 16" xfId="10240"/>
    <cellStyle name="60% - Accent2 17" xfId="10241"/>
    <cellStyle name="60% - Accent2 18" xfId="10242"/>
    <cellStyle name="60% - Accent2 19" xfId="10243"/>
    <cellStyle name="60% - Accent2 2" xfId="10244"/>
    <cellStyle name="60% - Accent2 2 10" xfId="10245"/>
    <cellStyle name="60% - Accent2 2 11" xfId="10246"/>
    <cellStyle name="60% - Accent2 2 12" xfId="10247"/>
    <cellStyle name="60% - Accent2 2 2" xfId="10248"/>
    <cellStyle name="60% - Accent2 2 2 10" xfId="10249"/>
    <cellStyle name="60% - Accent2 2 2 2" xfId="10250"/>
    <cellStyle name="60% - Accent2 2 2 3" xfId="10251"/>
    <cellStyle name="60% - Accent2 2 2 4" xfId="10252"/>
    <cellStyle name="60% - Accent2 2 2 5" xfId="10253"/>
    <cellStyle name="60% - Accent2 2 2 6" xfId="10254"/>
    <cellStyle name="60% - Accent2 2 2 7" xfId="10255"/>
    <cellStyle name="60% - Accent2 2 2 8" xfId="10256"/>
    <cellStyle name="60% - Accent2 2 2 9" xfId="10257"/>
    <cellStyle name="60% - Accent2 2 3" xfId="10258"/>
    <cellStyle name="60% - Accent2 2 4" xfId="10259"/>
    <cellStyle name="60% - Accent2 2 5" xfId="10260"/>
    <cellStyle name="60% - Accent2 2 6" xfId="10261"/>
    <cellStyle name="60% - Accent2 2 7" xfId="10262"/>
    <cellStyle name="60% - Accent2 2 8" xfId="10263"/>
    <cellStyle name="60% - Accent2 2 9" xfId="10264"/>
    <cellStyle name="60% - Accent2 20" xfId="10265"/>
    <cellStyle name="60% - Accent2 21" xfId="10266"/>
    <cellStyle name="60% - Accent2 22" xfId="10267"/>
    <cellStyle name="60% - Accent2 23" xfId="10268"/>
    <cellStyle name="60% - Accent2 24" xfId="10269"/>
    <cellStyle name="60% - Accent2 25" xfId="10270"/>
    <cellStyle name="60% - Accent2 26" xfId="10271"/>
    <cellStyle name="60% - Accent2 27" xfId="10272"/>
    <cellStyle name="60% - Accent2 28" xfId="10273"/>
    <cellStyle name="60% - Accent2 29" xfId="10274"/>
    <cellStyle name="60% - Accent2 3" xfId="10275"/>
    <cellStyle name="60% - Accent2 30" xfId="10276"/>
    <cellStyle name="60% - Accent2 31" xfId="10277"/>
    <cellStyle name="60% - Accent2 32" xfId="10278"/>
    <cellStyle name="60% - Accent2 33" xfId="10279"/>
    <cellStyle name="60% - Accent2 34" xfId="10280"/>
    <cellStyle name="60% - Accent2 35" xfId="10281"/>
    <cellStyle name="60% - Accent2 36" xfId="10282"/>
    <cellStyle name="60% - Accent2 37" xfId="10283"/>
    <cellStyle name="60% - Accent2 38" xfId="10284"/>
    <cellStyle name="60% - Accent2 39" xfId="10285"/>
    <cellStyle name="60% - Accent2 4" xfId="10286"/>
    <cellStyle name="60% - Accent2 40" xfId="10287"/>
    <cellStyle name="60% - Accent2 41" xfId="10288"/>
    <cellStyle name="60% - Accent2 42" xfId="10289"/>
    <cellStyle name="60% - Accent2 43" xfId="10290"/>
    <cellStyle name="60% - Accent2 44" xfId="10291"/>
    <cellStyle name="60% - Accent2 45" xfId="10292"/>
    <cellStyle name="60% - Accent2 46" xfId="10293"/>
    <cellStyle name="60% - Accent2 47" xfId="10294"/>
    <cellStyle name="60% - Accent2 48" xfId="10295"/>
    <cellStyle name="60% - Accent2 49" xfId="10296"/>
    <cellStyle name="60% - Accent2 5" xfId="10297"/>
    <cellStyle name="60% - Accent2 50" xfId="10298"/>
    <cellStyle name="60% - Accent2 51" xfId="10299"/>
    <cellStyle name="60% - Accent2 52" xfId="10300"/>
    <cellStyle name="60% - Accent2 53" xfId="10301"/>
    <cellStyle name="60% - Accent2 54" xfId="10302"/>
    <cellStyle name="60% - Accent2 55" xfId="10303"/>
    <cellStyle name="60% - Accent2 56" xfId="10304"/>
    <cellStyle name="60% - Accent2 57" xfId="10305"/>
    <cellStyle name="60% - Accent2 58" xfId="10306"/>
    <cellStyle name="60% - Accent2 59" xfId="10307"/>
    <cellStyle name="60% - Accent2 6" xfId="10308"/>
    <cellStyle name="60% - Accent2 7" xfId="10309"/>
    <cellStyle name="60% - Accent2 8" xfId="10310"/>
    <cellStyle name="60% - Accent2 9" xfId="10311"/>
    <cellStyle name="60% - Accent3 10" xfId="10312"/>
    <cellStyle name="60% - Accent3 11" xfId="10313"/>
    <cellStyle name="60% - Accent3 12" xfId="10314"/>
    <cellStyle name="60% - Accent3 13" xfId="10315"/>
    <cellStyle name="60% - Accent3 14" xfId="10316"/>
    <cellStyle name="60% - Accent3 15" xfId="10317"/>
    <cellStyle name="60% - Accent3 16" xfId="10318"/>
    <cellStyle name="60% - Accent3 17" xfId="10319"/>
    <cellStyle name="60% - Accent3 18" xfId="10320"/>
    <cellStyle name="60% - Accent3 19" xfId="10321"/>
    <cellStyle name="60% - Accent3 2" xfId="10322"/>
    <cellStyle name="60% - Accent3 2 10" xfId="10323"/>
    <cellStyle name="60% - Accent3 2 11" xfId="10324"/>
    <cellStyle name="60% - Accent3 2 12" xfId="10325"/>
    <cellStyle name="60% - Accent3 2 2" xfId="10326"/>
    <cellStyle name="60% - Accent3 2 2 10" xfId="10327"/>
    <cellStyle name="60% - Accent3 2 2 2" xfId="10328"/>
    <cellStyle name="60% - Accent3 2 2 3" xfId="10329"/>
    <cellStyle name="60% - Accent3 2 2 4" xfId="10330"/>
    <cellStyle name="60% - Accent3 2 2 5" xfId="10331"/>
    <cellStyle name="60% - Accent3 2 2 6" xfId="10332"/>
    <cellStyle name="60% - Accent3 2 2 7" xfId="10333"/>
    <cellStyle name="60% - Accent3 2 2 8" xfId="10334"/>
    <cellStyle name="60% - Accent3 2 2 9" xfId="10335"/>
    <cellStyle name="60% - Accent3 2 3" xfId="10336"/>
    <cellStyle name="60% - Accent3 2 4" xfId="10337"/>
    <cellStyle name="60% - Accent3 2 5" xfId="10338"/>
    <cellStyle name="60% - Accent3 2 6" xfId="10339"/>
    <cellStyle name="60% - Accent3 2 7" xfId="10340"/>
    <cellStyle name="60% - Accent3 2 8" xfId="10341"/>
    <cellStyle name="60% - Accent3 2 9" xfId="10342"/>
    <cellStyle name="60% - Accent3 20" xfId="10343"/>
    <cellStyle name="60% - Accent3 21" xfId="10344"/>
    <cellStyle name="60% - Accent3 22" xfId="10345"/>
    <cellStyle name="60% - Accent3 23" xfId="10346"/>
    <cellStyle name="60% - Accent3 24" xfId="10347"/>
    <cellStyle name="60% - Accent3 25" xfId="10348"/>
    <cellStyle name="60% - Accent3 26" xfId="10349"/>
    <cellStyle name="60% - Accent3 27" xfId="10350"/>
    <cellStyle name="60% - Accent3 28" xfId="10351"/>
    <cellStyle name="60% - Accent3 29" xfId="10352"/>
    <cellStyle name="60% - Accent3 3" xfId="10353"/>
    <cellStyle name="60% - Accent3 30" xfId="10354"/>
    <cellStyle name="60% - Accent3 31" xfId="10355"/>
    <cellStyle name="60% - Accent3 32" xfId="10356"/>
    <cellStyle name="60% - Accent3 33" xfId="10357"/>
    <cellStyle name="60% - Accent3 34" xfId="10358"/>
    <cellStyle name="60% - Accent3 35" xfId="10359"/>
    <cellStyle name="60% - Accent3 36" xfId="10360"/>
    <cellStyle name="60% - Accent3 37" xfId="10361"/>
    <cellStyle name="60% - Accent3 38" xfId="10362"/>
    <cellStyle name="60% - Accent3 39" xfId="10363"/>
    <cellStyle name="60% - Accent3 4" xfId="10364"/>
    <cellStyle name="60% - Accent3 40" xfId="10365"/>
    <cellStyle name="60% - Accent3 41" xfId="10366"/>
    <cellStyle name="60% - Accent3 42" xfId="10367"/>
    <cellStyle name="60% - Accent3 43" xfId="10368"/>
    <cellStyle name="60% - Accent3 44" xfId="10369"/>
    <cellStyle name="60% - Accent3 45" xfId="10370"/>
    <cellStyle name="60% - Accent3 46" xfId="10371"/>
    <cellStyle name="60% - Accent3 47" xfId="10372"/>
    <cellStyle name="60% - Accent3 48" xfId="10373"/>
    <cellStyle name="60% - Accent3 49" xfId="10374"/>
    <cellStyle name="60% - Accent3 5" xfId="10375"/>
    <cellStyle name="60% - Accent3 50" xfId="10376"/>
    <cellStyle name="60% - Accent3 51" xfId="10377"/>
    <cellStyle name="60% - Accent3 52" xfId="10378"/>
    <cellStyle name="60% - Accent3 53" xfId="10379"/>
    <cellStyle name="60% - Accent3 54" xfId="10380"/>
    <cellStyle name="60% - Accent3 55" xfId="10381"/>
    <cellStyle name="60% - Accent3 56" xfId="10382"/>
    <cellStyle name="60% - Accent3 57" xfId="10383"/>
    <cellStyle name="60% - Accent3 58" xfId="10384"/>
    <cellStyle name="60% - Accent3 6" xfId="10385"/>
    <cellStyle name="60% - Accent3 7" xfId="10386"/>
    <cellStyle name="60% - Accent3 8" xfId="10387"/>
    <cellStyle name="60% - Accent3 9" xfId="10388"/>
    <cellStyle name="60% - Accent4 10" xfId="10389"/>
    <cellStyle name="60% - Accent4 11" xfId="10390"/>
    <cellStyle name="60% - Accent4 12" xfId="10391"/>
    <cellStyle name="60% - Accent4 13" xfId="10392"/>
    <cellStyle name="60% - Accent4 14" xfId="10393"/>
    <cellStyle name="60% - Accent4 15" xfId="10394"/>
    <cellStyle name="60% - Accent4 16" xfId="10395"/>
    <cellStyle name="60% - Accent4 17" xfId="10396"/>
    <cellStyle name="60% - Accent4 18" xfId="10397"/>
    <cellStyle name="60% - Accent4 19" xfId="10398"/>
    <cellStyle name="60% - Accent4 2" xfId="10399"/>
    <cellStyle name="60% - Accent4 2 10" xfId="10400"/>
    <cellStyle name="60% - Accent4 2 11" xfId="10401"/>
    <cellStyle name="60% - Accent4 2 12" xfId="10402"/>
    <cellStyle name="60% - Accent4 2 2" xfId="10403"/>
    <cellStyle name="60% - Accent4 2 2 10" xfId="10404"/>
    <cellStyle name="60% - Accent4 2 2 2" xfId="10405"/>
    <cellStyle name="60% - Accent4 2 2 3" xfId="10406"/>
    <cellStyle name="60% - Accent4 2 2 4" xfId="10407"/>
    <cellStyle name="60% - Accent4 2 2 5" xfId="10408"/>
    <cellStyle name="60% - Accent4 2 2 6" xfId="10409"/>
    <cellStyle name="60% - Accent4 2 2 7" xfId="10410"/>
    <cellStyle name="60% - Accent4 2 2 8" xfId="10411"/>
    <cellStyle name="60% - Accent4 2 2 9" xfId="10412"/>
    <cellStyle name="60% - Accent4 2 3" xfId="10413"/>
    <cellStyle name="60% - Accent4 2 4" xfId="10414"/>
    <cellStyle name="60% - Accent4 2 5" xfId="10415"/>
    <cellStyle name="60% - Accent4 2 6" xfId="10416"/>
    <cellStyle name="60% - Accent4 2 7" xfId="10417"/>
    <cellStyle name="60% - Accent4 2 8" xfId="10418"/>
    <cellStyle name="60% - Accent4 2 9" xfId="10419"/>
    <cellStyle name="60% - Accent4 20" xfId="10420"/>
    <cellStyle name="60% - Accent4 21" xfId="10421"/>
    <cellStyle name="60% - Accent4 22" xfId="10422"/>
    <cellStyle name="60% - Accent4 23" xfId="10423"/>
    <cellStyle name="60% - Accent4 24" xfId="10424"/>
    <cellStyle name="60% - Accent4 25" xfId="10425"/>
    <cellStyle name="60% - Accent4 26" xfId="10426"/>
    <cellStyle name="60% - Accent4 27" xfId="10427"/>
    <cellStyle name="60% - Accent4 28" xfId="10428"/>
    <cellStyle name="60% - Accent4 29" xfId="10429"/>
    <cellStyle name="60% - Accent4 3" xfId="10430"/>
    <cellStyle name="60% - Accent4 30" xfId="10431"/>
    <cellStyle name="60% - Accent4 31" xfId="10432"/>
    <cellStyle name="60% - Accent4 32" xfId="10433"/>
    <cellStyle name="60% - Accent4 33" xfId="10434"/>
    <cellStyle name="60% - Accent4 34" xfId="10435"/>
    <cellStyle name="60% - Accent4 35" xfId="10436"/>
    <cellStyle name="60% - Accent4 36" xfId="10437"/>
    <cellStyle name="60% - Accent4 37" xfId="10438"/>
    <cellStyle name="60% - Accent4 38" xfId="10439"/>
    <cellStyle name="60% - Accent4 39" xfId="10440"/>
    <cellStyle name="60% - Accent4 4" xfId="10441"/>
    <cellStyle name="60% - Accent4 40" xfId="10442"/>
    <cellStyle name="60% - Accent4 41" xfId="10443"/>
    <cellStyle name="60% - Accent4 42" xfId="10444"/>
    <cellStyle name="60% - Accent4 43" xfId="10445"/>
    <cellStyle name="60% - Accent4 44" xfId="10446"/>
    <cellStyle name="60% - Accent4 45" xfId="10447"/>
    <cellStyle name="60% - Accent4 46" xfId="10448"/>
    <cellStyle name="60% - Accent4 47" xfId="10449"/>
    <cellStyle name="60% - Accent4 48" xfId="10450"/>
    <cellStyle name="60% - Accent4 49" xfId="10451"/>
    <cellStyle name="60% - Accent4 5" xfId="10452"/>
    <cellStyle name="60% - Accent4 50" xfId="10453"/>
    <cellStyle name="60% - Accent4 51" xfId="10454"/>
    <cellStyle name="60% - Accent4 52" xfId="10455"/>
    <cellStyle name="60% - Accent4 53" xfId="10456"/>
    <cellStyle name="60% - Accent4 54" xfId="10457"/>
    <cellStyle name="60% - Accent4 55" xfId="10458"/>
    <cellStyle name="60% - Accent4 56" xfId="10459"/>
    <cellStyle name="60% - Accent4 57" xfId="10460"/>
    <cellStyle name="60% - Accent4 58" xfId="10461"/>
    <cellStyle name="60% - Accent4 6" xfId="10462"/>
    <cellStyle name="60% - Accent4 7" xfId="10463"/>
    <cellStyle name="60% - Accent4 8" xfId="10464"/>
    <cellStyle name="60% - Accent4 9" xfId="10465"/>
    <cellStyle name="60% - Accent5 10" xfId="10466"/>
    <cellStyle name="60% - Accent5 11" xfId="10467"/>
    <cellStyle name="60% - Accent5 12" xfId="10468"/>
    <cellStyle name="60% - Accent5 13" xfId="10469"/>
    <cellStyle name="60% - Accent5 14" xfId="10470"/>
    <cellStyle name="60% - Accent5 15" xfId="10471"/>
    <cellStyle name="60% - Accent5 16" xfId="10472"/>
    <cellStyle name="60% - Accent5 17" xfId="10473"/>
    <cellStyle name="60% - Accent5 18" xfId="10474"/>
    <cellStyle name="60% - Accent5 19" xfId="10475"/>
    <cellStyle name="60% - Accent5 2" xfId="10476"/>
    <cellStyle name="60% - Accent5 2 10" xfId="10477"/>
    <cellStyle name="60% - Accent5 2 11" xfId="10478"/>
    <cellStyle name="60% - Accent5 2 12" xfId="10479"/>
    <cellStyle name="60% - Accent5 2 2" xfId="10480"/>
    <cellStyle name="60% - Accent5 2 2 10" xfId="10481"/>
    <cellStyle name="60% - Accent5 2 2 2" xfId="10482"/>
    <cellStyle name="60% - Accent5 2 2 3" xfId="10483"/>
    <cellStyle name="60% - Accent5 2 2 4" xfId="10484"/>
    <cellStyle name="60% - Accent5 2 2 5" xfId="10485"/>
    <cellStyle name="60% - Accent5 2 2 6" xfId="10486"/>
    <cellStyle name="60% - Accent5 2 2 7" xfId="10487"/>
    <cellStyle name="60% - Accent5 2 2 8" xfId="10488"/>
    <cellStyle name="60% - Accent5 2 2 9" xfId="10489"/>
    <cellStyle name="60% - Accent5 2 3" xfId="10490"/>
    <cellStyle name="60% - Accent5 2 4" xfId="10491"/>
    <cellStyle name="60% - Accent5 2 5" xfId="10492"/>
    <cellStyle name="60% - Accent5 2 6" xfId="10493"/>
    <cellStyle name="60% - Accent5 2 7" xfId="10494"/>
    <cellStyle name="60% - Accent5 2 8" xfId="10495"/>
    <cellStyle name="60% - Accent5 2 9" xfId="10496"/>
    <cellStyle name="60% - Accent5 20" xfId="10497"/>
    <cellStyle name="60% - Accent5 21" xfId="10498"/>
    <cellStyle name="60% - Accent5 22" xfId="10499"/>
    <cellStyle name="60% - Accent5 23" xfId="10500"/>
    <cellStyle name="60% - Accent5 24" xfId="10501"/>
    <cellStyle name="60% - Accent5 25" xfId="10502"/>
    <cellStyle name="60% - Accent5 26" xfId="10503"/>
    <cellStyle name="60% - Accent5 27" xfId="10504"/>
    <cellStyle name="60% - Accent5 28" xfId="10505"/>
    <cellStyle name="60% - Accent5 29" xfId="10506"/>
    <cellStyle name="60% - Accent5 3" xfId="10507"/>
    <cellStyle name="60% - Accent5 30" xfId="10508"/>
    <cellStyle name="60% - Accent5 31" xfId="10509"/>
    <cellStyle name="60% - Accent5 32" xfId="10510"/>
    <cellStyle name="60% - Accent5 33" xfId="10511"/>
    <cellStyle name="60% - Accent5 34" xfId="10512"/>
    <cellStyle name="60% - Accent5 35" xfId="10513"/>
    <cellStyle name="60% - Accent5 36" xfId="10514"/>
    <cellStyle name="60% - Accent5 37" xfId="10515"/>
    <cellStyle name="60% - Accent5 38" xfId="10516"/>
    <cellStyle name="60% - Accent5 39" xfId="10517"/>
    <cellStyle name="60% - Accent5 4" xfId="10518"/>
    <cellStyle name="60% - Accent5 40" xfId="10519"/>
    <cellStyle name="60% - Accent5 41" xfId="10520"/>
    <cellStyle name="60% - Accent5 42" xfId="10521"/>
    <cellStyle name="60% - Accent5 43" xfId="10522"/>
    <cellStyle name="60% - Accent5 44" xfId="10523"/>
    <cellStyle name="60% - Accent5 45" xfId="10524"/>
    <cellStyle name="60% - Accent5 46" xfId="10525"/>
    <cellStyle name="60% - Accent5 47" xfId="10526"/>
    <cellStyle name="60% - Accent5 48" xfId="10527"/>
    <cellStyle name="60% - Accent5 49" xfId="10528"/>
    <cellStyle name="60% - Accent5 5" xfId="10529"/>
    <cellStyle name="60% - Accent5 50" xfId="10530"/>
    <cellStyle name="60% - Accent5 51" xfId="10531"/>
    <cellStyle name="60% - Accent5 52" xfId="10532"/>
    <cellStyle name="60% - Accent5 53" xfId="10533"/>
    <cellStyle name="60% - Accent5 54" xfId="10534"/>
    <cellStyle name="60% - Accent5 55" xfId="10535"/>
    <cellStyle name="60% - Accent5 56" xfId="10536"/>
    <cellStyle name="60% - Accent5 57" xfId="10537"/>
    <cellStyle name="60% - Accent5 58" xfId="10538"/>
    <cellStyle name="60% - Accent5 6" xfId="10539"/>
    <cellStyle name="60% - Accent5 7" xfId="10540"/>
    <cellStyle name="60% - Accent5 8" xfId="10541"/>
    <cellStyle name="60% - Accent5 9" xfId="10542"/>
    <cellStyle name="60% - Accent6 10" xfId="10543"/>
    <cellStyle name="60% - Accent6 11" xfId="10544"/>
    <cellStyle name="60% - Accent6 12" xfId="10545"/>
    <cellStyle name="60% - Accent6 13" xfId="10546"/>
    <cellStyle name="60% - Accent6 14" xfId="10547"/>
    <cellStyle name="60% - Accent6 15" xfId="10548"/>
    <cellStyle name="60% - Accent6 16" xfId="10549"/>
    <cellStyle name="60% - Accent6 17" xfId="10550"/>
    <cellStyle name="60% - Accent6 18" xfId="10551"/>
    <cellStyle name="60% - Accent6 19" xfId="10552"/>
    <cellStyle name="60% - Accent6 2" xfId="10553"/>
    <cellStyle name="60% - Accent6 2 10" xfId="10554"/>
    <cellStyle name="60% - Accent6 2 11" xfId="10555"/>
    <cellStyle name="60% - Accent6 2 12" xfId="10556"/>
    <cellStyle name="60% - Accent6 2 2" xfId="10557"/>
    <cellStyle name="60% - Accent6 2 2 10" xfId="10558"/>
    <cellStyle name="60% - Accent6 2 2 2" xfId="10559"/>
    <cellStyle name="60% - Accent6 2 2 3" xfId="10560"/>
    <cellStyle name="60% - Accent6 2 2 4" xfId="10561"/>
    <cellStyle name="60% - Accent6 2 2 5" xfId="10562"/>
    <cellStyle name="60% - Accent6 2 2 6" xfId="10563"/>
    <cellStyle name="60% - Accent6 2 2 7" xfId="10564"/>
    <cellStyle name="60% - Accent6 2 2 8" xfId="10565"/>
    <cellStyle name="60% - Accent6 2 2 9" xfId="10566"/>
    <cellStyle name="60% - Accent6 2 3" xfId="10567"/>
    <cellStyle name="60% - Accent6 2 4" xfId="10568"/>
    <cellStyle name="60% - Accent6 2 5" xfId="10569"/>
    <cellStyle name="60% - Accent6 2 6" xfId="10570"/>
    <cellStyle name="60% - Accent6 2 7" xfId="10571"/>
    <cellStyle name="60% - Accent6 2 8" xfId="10572"/>
    <cellStyle name="60% - Accent6 2 9" xfId="10573"/>
    <cellStyle name="60% - Accent6 20" xfId="10574"/>
    <cellStyle name="60% - Accent6 21" xfId="10575"/>
    <cellStyle name="60% - Accent6 22" xfId="10576"/>
    <cellStyle name="60% - Accent6 23" xfId="10577"/>
    <cellStyle name="60% - Accent6 24" xfId="10578"/>
    <cellStyle name="60% - Accent6 25" xfId="10579"/>
    <cellStyle name="60% - Accent6 26" xfId="10580"/>
    <cellStyle name="60% - Accent6 27" xfId="10581"/>
    <cellStyle name="60% - Accent6 28" xfId="10582"/>
    <cellStyle name="60% - Accent6 29" xfId="10583"/>
    <cellStyle name="60% - Accent6 3" xfId="10584"/>
    <cellStyle name="60% - Accent6 30" xfId="10585"/>
    <cellStyle name="60% - Accent6 31" xfId="10586"/>
    <cellStyle name="60% - Accent6 32" xfId="10587"/>
    <cellStyle name="60% - Accent6 33" xfId="10588"/>
    <cellStyle name="60% - Accent6 34" xfId="10589"/>
    <cellStyle name="60% - Accent6 35" xfId="10590"/>
    <cellStyle name="60% - Accent6 36" xfId="10591"/>
    <cellStyle name="60% - Accent6 37" xfId="10592"/>
    <cellStyle name="60% - Accent6 38" xfId="10593"/>
    <cellStyle name="60% - Accent6 39" xfId="10594"/>
    <cellStyle name="60% - Accent6 4" xfId="10595"/>
    <cellStyle name="60% - Accent6 40" xfId="10596"/>
    <cellStyle name="60% - Accent6 41" xfId="10597"/>
    <cellStyle name="60% - Accent6 42" xfId="10598"/>
    <cellStyle name="60% - Accent6 43" xfId="10599"/>
    <cellStyle name="60% - Accent6 44" xfId="10600"/>
    <cellStyle name="60% - Accent6 45" xfId="10601"/>
    <cellStyle name="60% - Accent6 46" xfId="10602"/>
    <cellStyle name="60% - Accent6 47" xfId="10603"/>
    <cellStyle name="60% - Accent6 48" xfId="10604"/>
    <cellStyle name="60% - Accent6 49" xfId="10605"/>
    <cellStyle name="60% - Accent6 5" xfId="10606"/>
    <cellStyle name="60% - Accent6 50" xfId="10607"/>
    <cellStyle name="60% - Accent6 51" xfId="10608"/>
    <cellStyle name="60% - Accent6 52" xfId="10609"/>
    <cellStyle name="60% - Accent6 53" xfId="10610"/>
    <cellStyle name="60% - Accent6 54" xfId="10611"/>
    <cellStyle name="60% - Accent6 55" xfId="10612"/>
    <cellStyle name="60% - Accent6 56" xfId="10613"/>
    <cellStyle name="60% - Accent6 57" xfId="10614"/>
    <cellStyle name="60% - Accent6 58" xfId="10615"/>
    <cellStyle name="60% - Accent6 59" xfId="10616"/>
    <cellStyle name="60% - Accent6 6" xfId="10617"/>
    <cellStyle name="60% - Accent6 7" xfId="10618"/>
    <cellStyle name="60% - Accent6 8" xfId="10619"/>
    <cellStyle name="60% - Accent6 9" xfId="10620"/>
    <cellStyle name="Accent1 10" xfId="10621"/>
    <cellStyle name="Accent1 11" xfId="10622"/>
    <cellStyle name="Accent1 12" xfId="10623"/>
    <cellStyle name="Accent1 13" xfId="10624"/>
    <cellStyle name="Accent1 14" xfId="10625"/>
    <cellStyle name="Accent1 15" xfId="10626"/>
    <cellStyle name="Accent1 16" xfId="10627"/>
    <cellStyle name="Accent1 17" xfId="10628"/>
    <cellStyle name="Accent1 18" xfId="10629"/>
    <cellStyle name="Accent1 19" xfId="10630"/>
    <cellStyle name="Accent1 2" xfId="10631"/>
    <cellStyle name="Accent1 2 10" xfId="10632"/>
    <cellStyle name="Accent1 2 11" xfId="10633"/>
    <cellStyle name="Accent1 2 12" xfId="10634"/>
    <cellStyle name="Accent1 2 2" xfId="10635"/>
    <cellStyle name="Accent1 2 2 10" xfId="10636"/>
    <cellStyle name="Accent1 2 2 2" xfId="10637"/>
    <cellStyle name="Accent1 2 2 3" xfId="10638"/>
    <cellStyle name="Accent1 2 2 4" xfId="10639"/>
    <cellStyle name="Accent1 2 2 5" xfId="10640"/>
    <cellStyle name="Accent1 2 2 6" xfId="10641"/>
    <cellStyle name="Accent1 2 2 7" xfId="10642"/>
    <cellStyle name="Accent1 2 2 8" xfId="10643"/>
    <cellStyle name="Accent1 2 2 9" xfId="10644"/>
    <cellStyle name="Accent1 2 3" xfId="10645"/>
    <cellStyle name="Accent1 2 4" xfId="10646"/>
    <cellStyle name="Accent1 2 5" xfId="10647"/>
    <cellStyle name="Accent1 2 6" xfId="10648"/>
    <cellStyle name="Accent1 2 7" xfId="10649"/>
    <cellStyle name="Accent1 2 8" xfId="10650"/>
    <cellStyle name="Accent1 2 9" xfId="10651"/>
    <cellStyle name="Accent1 20" xfId="10652"/>
    <cellStyle name="Accent1 21" xfId="10653"/>
    <cellStyle name="Accent1 22" xfId="10654"/>
    <cellStyle name="Accent1 23" xfId="10655"/>
    <cellStyle name="Accent1 24" xfId="10656"/>
    <cellStyle name="Accent1 25" xfId="10657"/>
    <cellStyle name="Accent1 26" xfId="10658"/>
    <cellStyle name="Accent1 27" xfId="10659"/>
    <cellStyle name="Accent1 28" xfId="10660"/>
    <cellStyle name="Accent1 29" xfId="10661"/>
    <cellStyle name="Accent1 3" xfId="10662"/>
    <cellStyle name="Accent1 30" xfId="10663"/>
    <cellStyle name="Accent1 31" xfId="10664"/>
    <cellStyle name="Accent1 32" xfId="10665"/>
    <cellStyle name="Accent1 33" xfId="10666"/>
    <cellStyle name="Accent1 34" xfId="10667"/>
    <cellStyle name="Accent1 35" xfId="10668"/>
    <cellStyle name="Accent1 36" xfId="10669"/>
    <cellStyle name="Accent1 37" xfId="10670"/>
    <cellStyle name="Accent1 38" xfId="10671"/>
    <cellStyle name="Accent1 39" xfId="10672"/>
    <cellStyle name="Accent1 4" xfId="10673"/>
    <cellStyle name="Accent1 40" xfId="10674"/>
    <cellStyle name="Accent1 41" xfId="10675"/>
    <cellStyle name="Accent1 42" xfId="10676"/>
    <cellStyle name="Accent1 43" xfId="10677"/>
    <cellStyle name="Accent1 44" xfId="10678"/>
    <cellStyle name="Accent1 45" xfId="10679"/>
    <cellStyle name="Accent1 46" xfId="10680"/>
    <cellStyle name="Accent1 47" xfId="10681"/>
    <cellStyle name="Accent1 48" xfId="10682"/>
    <cellStyle name="Accent1 49" xfId="10683"/>
    <cellStyle name="Accent1 5" xfId="10684"/>
    <cellStyle name="Accent1 50" xfId="10685"/>
    <cellStyle name="Accent1 51" xfId="10686"/>
    <cellStyle name="Accent1 52" xfId="10687"/>
    <cellStyle name="Accent1 53" xfId="10688"/>
    <cellStyle name="Accent1 54" xfId="10689"/>
    <cellStyle name="Accent1 55" xfId="10690"/>
    <cellStyle name="Accent1 56" xfId="10691"/>
    <cellStyle name="Accent1 57" xfId="10692"/>
    <cellStyle name="Accent1 58" xfId="10693"/>
    <cellStyle name="Accent1 6" xfId="10694"/>
    <cellStyle name="Accent1 7" xfId="10695"/>
    <cellStyle name="Accent1 8" xfId="10696"/>
    <cellStyle name="Accent1 9" xfId="10697"/>
    <cellStyle name="Accent2 10" xfId="10698"/>
    <cellStyle name="Accent2 11" xfId="10699"/>
    <cellStyle name="Accent2 12" xfId="10700"/>
    <cellStyle name="Accent2 13" xfId="10701"/>
    <cellStyle name="Accent2 14" xfId="10702"/>
    <cellStyle name="Accent2 15" xfId="10703"/>
    <cellStyle name="Accent2 16" xfId="10704"/>
    <cellStyle name="Accent2 17" xfId="10705"/>
    <cellStyle name="Accent2 18" xfId="10706"/>
    <cellStyle name="Accent2 19" xfId="10707"/>
    <cellStyle name="Accent2 2" xfId="10708"/>
    <cellStyle name="Accent2 2 10" xfId="10709"/>
    <cellStyle name="Accent2 2 11" xfId="10710"/>
    <cellStyle name="Accent2 2 12" xfId="10711"/>
    <cellStyle name="Accent2 2 2" xfId="10712"/>
    <cellStyle name="Accent2 2 2 10" xfId="10713"/>
    <cellStyle name="Accent2 2 2 2" xfId="10714"/>
    <cellStyle name="Accent2 2 2 3" xfId="10715"/>
    <cellStyle name="Accent2 2 2 4" xfId="10716"/>
    <cellStyle name="Accent2 2 2 5" xfId="10717"/>
    <cellStyle name="Accent2 2 2 6" xfId="10718"/>
    <cellStyle name="Accent2 2 2 7" xfId="10719"/>
    <cellStyle name="Accent2 2 2 8" xfId="10720"/>
    <cellStyle name="Accent2 2 2 9" xfId="10721"/>
    <cellStyle name="Accent2 2 3" xfId="10722"/>
    <cellStyle name="Accent2 2 4" xfId="10723"/>
    <cellStyle name="Accent2 2 5" xfId="10724"/>
    <cellStyle name="Accent2 2 6" xfId="10725"/>
    <cellStyle name="Accent2 2 7" xfId="10726"/>
    <cellStyle name="Accent2 2 8" xfId="10727"/>
    <cellStyle name="Accent2 2 9" xfId="10728"/>
    <cellStyle name="Accent2 20" xfId="10729"/>
    <cellStyle name="Accent2 21" xfId="10730"/>
    <cellStyle name="Accent2 22" xfId="10731"/>
    <cellStyle name="Accent2 23" xfId="10732"/>
    <cellStyle name="Accent2 24" xfId="10733"/>
    <cellStyle name="Accent2 25" xfId="10734"/>
    <cellStyle name="Accent2 26" xfId="10735"/>
    <cellStyle name="Accent2 27" xfId="10736"/>
    <cellStyle name="Accent2 28" xfId="10737"/>
    <cellStyle name="Accent2 29" xfId="10738"/>
    <cellStyle name="Accent2 3" xfId="10739"/>
    <cellStyle name="Accent2 30" xfId="10740"/>
    <cellStyle name="Accent2 31" xfId="10741"/>
    <cellStyle name="Accent2 32" xfId="10742"/>
    <cellStyle name="Accent2 33" xfId="10743"/>
    <cellStyle name="Accent2 34" xfId="10744"/>
    <cellStyle name="Accent2 35" xfId="10745"/>
    <cellStyle name="Accent2 36" xfId="10746"/>
    <cellStyle name="Accent2 37" xfId="10747"/>
    <cellStyle name="Accent2 38" xfId="10748"/>
    <cellStyle name="Accent2 39" xfId="10749"/>
    <cellStyle name="Accent2 4" xfId="10750"/>
    <cellStyle name="Accent2 40" xfId="10751"/>
    <cellStyle name="Accent2 41" xfId="10752"/>
    <cellStyle name="Accent2 42" xfId="10753"/>
    <cellStyle name="Accent2 43" xfId="10754"/>
    <cellStyle name="Accent2 44" xfId="10755"/>
    <cellStyle name="Accent2 45" xfId="10756"/>
    <cellStyle name="Accent2 46" xfId="10757"/>
    <cellStyle name="Accent2 47" xfId="10758"/>
    <cellStyle name="Accent2 48" xfId="10759"/>
    <cellStyle name="Accent2 49" xfId="10760"/>
    <cellStyle name="Accent2 5" xfId="10761"/>
    <cellStyle name="Accent2 50" xfId="10762"/>
    <cellStyle name="Accent2 51" xfId="10763"/>
    <cellStyle name="Accent2 52" xfId="10764"/>
    <cellStyle name="Accent2 53" xfId="10765"/>
    <cellStyle name="Accent2 54" xfId="10766"/>
    <cellStyle name="Accent2 55" xfId="10767"/>
    <cellStyle name="Accent2 56" xfId="10768"/>
    <cellStyle name="Accent2 57" xfId="10769"/>
    <cellStyle name="Accent2 58" xfId="10770"/>
    <cellStyle name="Accent2 59" xfId="10771"/>
    <cellStyle name="Accent2 6" xfId="10772"/>
    <cellStyle name="Accent2 7" xfId="10773"/>
    <cellStyle name="Accent2 8" xfId="10774"/>
    <cellStyle name="Accent2 9" xfId="10775"/>
    <cellStyle name="Accent3 10" xfId="10776"/>
    <cellStyle name="Accent3 11" xfId="10777"/>
    <cellStyle name="Accent3 12" xfId="10778"/>
    <cellStyle name="Accent3 13" xfId="10779"/>
    <cellStyle name="Accent3 14" xfId="10780"/>
    <cellStyle name="Accent3 15" xfId="10781"/>
    <cellStyle name="Accent3 16" xfId="10782"/>
    <cellStyle name="Accent3 17" xfId="10783"/>
    <cellStyle name="Accent3 18" xfId="10784"/>
    <cellStyle name="Accent3 19" xfId="10785"/>
    <cellStyle name="Accent3 2" xfId="10786"/>
    <cellStyle name="Accent3 2 10" xfId="10787"/>
    <cellStyle name="Accent3 2 11" xfId="10788"/>
    <cellStyle name="Accent3 2 12" xfId="10789"/>
    <cellStyle name="Accent3 2 2" xfId="10790"/>
    <cellStyle name="Accent3 2 2 10" xfId="10791"/>
    <cellStyle name="Accent3 2 2 2" xfId="10792"/>
    <cellStyle name="Accent3 2 2 3" xfId="10793"/>
    <cellStyle name="Accent3 2 2 4" xfId="10794"/>
    <cellStyle name="Accent3 2 2 5" xfId="10795"/>
    <cellStyle name="Accent3 2 2 6" xfId="10796"/>
    <cellStyle name="Accent3 2 2 7" xfId="10797"/>
    <cellStyle name="Accent3 2 2 8" xfId="10798"/>
    <cellStyle name="Accent3 2 2 9" xfId="10799"/>
    <cellStyle name="Accent3 2 3" xfId="10800"/>
    <cellStyle name="Accent3 2 4" xfId="10801"/>
    <cellStyle name="Accent3 2 5" xfId="10802"/>
    <cellStyle name="Accent3 2 6" xfId="10803"/>
    <cellStyle name="Accent3 2 7" xfId="10804"/>
    <cellStyle name="Accent3 2 8" xfId="10805"/>
    <cellStyle name="Accent3 2 9" xfId="10806"/>
    <cellStyle name="Accent3 20" xfId="10807"/>
    <cellStyle name="Accent3 21" xfId="10808"/>
    <cellStyle name="Accent3 22" xfId="10809"/>
    <cellStyle name="Accent3 23" xfId="10810"/>
    <cellStyle name="Accent3 24" xfId="10811"/>
    <cellStyle name="Accent3 25" xfId="10812"/>
    <cellStyle name="Accent3 26" xfId="10813"/>
    <cellStyle name="Accent3 27" xfId="10814"/>
    <cellStyle name="Accent3 28" xfId="10815"/>
    <cellStyle name="Accent3 29" xfId="10816"/>
    <cellStyle name="Accent3 3" xfId="10817"/>
    <cellStyle name="Accent3 30" xfId="10818"/>
    <cellStyle name="Accent3 31" xfId="10819"/>
    <cellStyle name="Accent3 32" xfId="10820"/>
    <cellStyle name="Accent3 33" xfId="10821"/>
    <cellStyle name="Accent3 34" xfId="10822"/>
    <cellStyle name="Accent3 35" xfId="10823"/>
    <cellStyle name="Accent3 36" xfId="10824"/>
    <cellStyle name="Accent3 37" xfId="10825"/>
    <cellStyle name="Accent3 38" xfId="10826"/>
    <cellStyle name="Accent3 39" xfId="10827"/>
    <cellStyle name="Accent3 4" xfId="10828"/>
    <cellStyle name="Accent3 40" xfId="10829"/>
    <cellStyle name="Accent3 41" xfId="10830"/>
    <cellStyle name="Accent3 42" xfId="10831"/>
    <cellStyle name="Accent3 43" xfId="10832"/>
    <cellStyle name="Accent3 44" xfId="10833"/>
    <cellStyle name="Accent3 45" xfId="10834"/>
    <cellStyle name="Accent3 46" xfId="10835"/>
    <cellStyle name="Accent3 47" xfId="10836"/>
    <cellStyle name="Accent3 48" xfId="10837"/>
    <cellStyle name="Accent3 49" xfId="10838"/>
    <cellStyle name="Accent3 5" xfId="10839"/>
    <cellStyle name="Accent3 50" xfId="10840"/>
    <cellStyle name="Accent3 51" xfId="10841"/>
    <cellStyle name="Accent3 52" xfId="10842"/>
    <cellStyle name="Accent3 53" xfId="10843"/>
    <cellStyle name="Accent3 54" xfId="10844"/>
    <cellStyle name="Accent3 55" xfId="10845"/>
    <cellStyle name="Accent3 56" xfId="10846"/>
    <cellStyle name="Accent3 57" xfId="10847"/>
    <cellStyle name="Accent3 58" xfId="10848"/>
    <cellStyle name="Accent3 6" xfId="10849"/>
    <cellStyle name="Accent3 7" xfId="10850"/>
    <cellStyle name="Accent3 8" xfId="10851"/>
    <cellStyle name="Accent3 9" xfId="10852"/>
    <cellStyle name="Accent4 10" xfId="10853"/>
    <cellStyle name="Accent4 11" xfId="10854"/>
    <cellStyle name="Accent4 12" xfId="10855"/>
    <cellStyle name="Accent4 13" xfId="10856"/>
    <cellStyle name="Accent4 14" xfId="10857"/>
    <cellStyle name="Accent4 15" xfId="10858"/>
    <cellStyle name="Accent4 16" xfId="10859"/>
    <cellStyle name="Accent4 17" xfId="10860"/>
    <cellStyle name="Accent4 18" xfId="10861"/>
    <cellStyle name="Accent4 19" xfId="10862"/>
    <cellStyle name="Accent4 2" xfId="10863"/>
    <cellStyle name="Accent4 2 10" xfId="10864"/>
    <cellStyle name="Accent4 2 11" xfId="10865"/>
    <cellStyle name="Accent4 2 12" xfId="10866"/>
    <cellStyle name="Accent4 2 2" xfId="10867"/>
    <cellStyle name="Accent4 2 2 10" xfId="10868"/>
    <cellStyle name="Accent4 2 2 2" xfId="10869"/>
    <cellStyle name="Accent4 2 2 3" xfId="10870"/>
    <cellStyle name="Accent4 2 2 4" xfId="10871"/>
    <cellStyle name="Accent4 2 2 5" xfId="10872"/>
    <cellStyle name="Accent4 2 2 6" xfId="10873"/>
    <cellStyle name="Accent4 2 2 7" xfId="10874"/>
    <cellStyle name="Accent4 2 2 8" xfId="10875"/>
    <cellStyle name="Accent4 2 2 9" xfId="10876"/>
    <cellStyle name="Accent4 2 3" xfId="10877"/>
    <cellStyle name="Accent4 2 4" xfId="10878"/>
    <cellStyle name="Accent4 2 5" xfId="10879"/>
    <cellStyle name="Accent4 2 6" xfId="10880"/>
    <cellStyle name="Accent4 2 7" xfId="10881"/>
    <cellStyle name="Accent4 2 8" xfId="10882"/>
    <cellStyle name="Accent4 2 9" xfId="10883"/>
    <cellStyle name="Accent4 20" xfId="10884"/>
    <cellStyle name="Accent4 21" xfId="10885"/>
    <cellStyle name="Accent4 22" xfId="10886"/>
    <cellStyle name="Accent4 23" xfId="10887"/>
    <cellStyle name="Accent4 24" xfId="10888"/>
    <cellStyle name="Accent4 25" xfId="10889"/>
    <cellStyle name="Accent4 26" xfId="10890"/>
    <cellStyle name="Accent4 27" xfId="10891"/>
    <cellStyle name="Accent4 28" xfId="10892"/>
    <cellStyle name="Accent4 29" xfId="10893"/>
    <cellStyle name="Accent4 3" xfId="10894"/>
    <cellStyle name="Accent4 30" xfId="10895"/>
    <cellStyle name="Accent4 31" xfId="10896"/>
    <cellStyle name="Accent4 32" xfId="10897"/>
    <cellStyle name="Accent4 33" xfId="10898"/>
    <cellStyle name="Accent4 34" xfId="10899"/>
    <cellStyle name="Accent4 35" xfId="10900"/>
    <cellStyle name="Accent4 36" xfId="10901"/>
    <cellStyle name="Accent4 37" xfId="10902"/>
    <cellStyle name="Accent4 38" xfId="10903"/>
    <cellStyle name="Accent4 39" xfId="10904"/>
    <cellStyle name="Accent4 4" xfId="10905"/>
    <cellStyle name="Accent4 40" xfId="10906"/>
    <cellStyle name="Accent4 41" xfId="10907"/>
    <cellStyle name="Accent4 42" xfId="10908"/>
    <cellStyle name="Accent4 43" xfId="10909"/>
    <cellStyle name="Accent4 44" xfId="10910"/>
    <cellStyle name="Accent4 45" xfId="10911"/>
    <cellStyle name="Accent4 46" xfId="10912"/>
    <cellStyle name="Accent4 47" xfId="10913"/>
    <cellStyle name="Accent4 48" xfId="10914"/>
    <cellStyle name="Accent4 49" xfId="10915"/>
    <cellStyle name="Accent4 5" xfId="10916"/>
    <cellStyle name="Accent4 50" xfId="10917"/>
    <cellStyle name="Accent4 51" xfId="10918"/>
    <cellStyle name="Accent4 52" xfId="10919"/>
    <cellStyle name="Accent4 53" xfId="10920"/>
    <cellStyle name="Accent4 54" xfId="10921"/>
    <cellStyle name="Accent4 55" xfId="10922"/>
    <cellStyle name="Accent4 56" xfId="10923"/>
    <cellStyle name="Accent4 57" xfId="10924"/>
    <cellStyle name="Accent4 58" xfId="10925"/>
    <cellStyle name="Accent4 59" xfId="10926"/>
    <cellStyle name="Accent4 6" xfId="10927"/>
    <cellStyle name="Accent4 7" xfId="10928"/>
    <cellStyle name="Accent4 8" xfId="10929"/>
    <cellStyle name="Accent4 9" xfId="10930"/>
    <cellStyle name="Accent5 10" xfId="10931"/>
    <cellStyle name="Accent5 11" xfId="10932"/>
    <cellStyle name="Accent5 12" xfId="10933"/>
    <cellStyle name="Accent5 13" xfId="10934"/>
    <cellStyle name="Accent5 14" xfId="10935"/>
    <cellStyle name="Accent5 15" xfId="10936"/>
    <cellStyle name="Accent5 16" xfId="10937"/>
    <cellStyle name="Accent5 17" xfId="10938"/>
    <cellStyle name="Accent5 18" xfId="10939"/>
    <cellStyle name="Accent5 19" xfId="10940"/>
    <cellStyle name="Accent5 2" xfId="10941"/>
    <cellStyle name="Accent5 2 10" xfId="10942"/>
    <cellStyle name="Accent5 2 11" xfId="10943"/>
    <cellStyle name="Accent5 2 12" xfId="10944"/>
    <cellStyle name="Accent5 2 2" xfId="10945"/>
    <cellStyle name="Accent5 2 2 10" xfId="10946"/>
    <cellStyle name="Accent5 2 2 2" xfId="10947"/>
    <cellStyle name="Accent5 2 2 3" xfId="10948"/>
    <cellStyle name="Accent5 2 2 4" xfId="10949"/>
    <cellStyle name="Accent5 2 2 5" xfId="10950"/>
    <cellStyle name="Accent5 2 2 6" xfId="10951"/>
    <cellStyle name="Accent5 2 2 7" xfId="10952"/>
    <cellStyle name="Accent5 2 2 8" xfId="10953"/>
    <cellStyle name="Accent5 2 2 9" xfId="10954"/>
    <cellStyle name="Accent5 2 3" xfId="10955"/>
    <cellStyle name="Accent5 2 4" xfId="10956"/>
    <cellStyle name="Accent5 2 5" xfId="10957"/>
    <cellStyle name="Accent5 2 6" xfId="10958"/>
    <cellStyle name="Accent5 2 7" xfId="10959"/>
    <cellStyle name="Accent5 2 8" xfId="10960"/>
    <cellStyle name="Accent5 2 9" xfId="10961"/>
    <cellStyle name="Accent5 20" xfId="10962"/>
    <cellStyle name="Accent5 21" xfId="10963"/>
    <cellStyle name="Accent5 22" xfId="10964"/>
    <cellStyle name="Accent5 23" xfId="10965"/>
    <cellStyle name="Accent5 24" xfId="10966"/>
    <cellStyle name="Accent5 25" xfId="10967"/>
    <cellStyle name="Accent5 26" xfId="10968"/>
    <cellStyle name="Accent5 27" xfId="10969"/>
    <cellStyle name="Accent5 28" xfId="10970"/>
    <cellStyle name="Accent5 29" xfId="10971"/>
    <cellStyle name="Accent5 3" xfId="10972"/>
    <cellStyle name="Accent5 30" xfId="10973"/>
    <cellStyle name="Accent5 31" xfId="10974"/>
    <cellStyle name="Accent5 32" xfId="10975"/>
    <cellStyle name="Accent5 33" xfId="10976"/>
    <cellStyle name="Accent5 34" xfId="10977"/>
    <cellStyle name="Accent5 35" xfId="10978"/>
    <cellStyle name="Accent5 36" xfId="10979"/>
    <cellStyle name="Accent5 37" xfId="10980"/>
    <cellStyle name="Accent5 38" xfId="10981"/>
    <cellStyle name="Accent5 39" xfId="10982"/>
    <cellStyle name="Accent5 4" xfId="10983"/>
    <cellStyle name="Accent5 40" xfId="10984"/>
    <cellStyle name="Accent5 41" xfId="10985"/>
    <cellStyle name="Accent5 42" xfId="10986"/>
    <cellStyle name="Accent5 43" xfId="10987"/>
    <cellStyle name="Accent5 44" xfId="10988"/>
    <cellStyle name="Accent5 45" xfId="10989"/>
    <cellStyle name="Accent5 46" xfId="10990"/>
    <cellStyle name="Accent5 47" xfId="10991"/>
    <cellStyle name="Accent5 48" xfId="10992"/>
    <cellStyle name="Accent5 49" xfId="10993"/>
    <cellStyle name="Accent5 5" xfId="10994"/>
    <cellStyle name="Accent5 50" xfId="10995"/>
    <cellStyle name="Accent5 51" xfId="10996"/>
    <cellStyle name="Accent5 52" xfId="10997"/>
    <cellStyle name="Accent5 53" xfId="10998"/>
    <cellStyle name="Accent5 54" xfId="10999"/>
    <cellStyle name="Accent5 55" xfId="11000"/>
    <cellStyle name="Accent5 56" xfId="11001"/>
    <cellStyle name="Accent5 57" xfId="11002"/>
    <cellStyle name="Accent5 58" xfId="11003"/>
    <cellStyle name="Accent5 6" xfId="11004"/>
    <cellStyle name="Accent5 7" xfId="11005"/>
    <cellStyle name="Accent5 8" xfId="11006"/>
    <cellStyle name="Accent5 9" xfId="11007"/>
    <cellStyle name="Accent6 10" xfId="11008"/>
    <cellStyle name="Accent6 11" xfId="11009"/>
    <cellStyle name="Accent6 12" xfId="11010"/>
    <cellStyle name="Accent6 13" xfId="11011"/>
    <cellStyle name="Accent6 14" xfId="11012"/>
    <cellStyle name="Accent6 15" xfId="11013"/>
    <cellStyle name="Accent6 16" xfId="11014"/>
    <cellStyle name="Accent6 17" xfId="11015"/>
    <cellStyle name="Accent6 18" xfId="11016"/>
    <cellStyle name="Accent6 19" xfId="11017"/>
    <cellStyle name="Accent6 2" xfId="11018"/>
    <cellStyle name="Accent6 2 10" xfId="11019"/>
    <cellStyle name="Accent6 2 11" xfId="11020"/>
    <cellStyle name="Accent6 2 12" xfId="11021"/>
    <cellStyle name="Accent6 2 2" xfId="11022"/>
    <cellStyle name="Accent6 2 2 10" xfId="11023"/>
    <cellStyle name="Accent6 2 2 2" xfId="11024"/>
    <cellStyle name="Accent6 2 2 3" xfId="11025"/>
    <cellStyle name="Accent6 2 2 4" xfId="11026"/>
    <cellStyle name="Accent6 2 2 5" xfId="11027"/>
    <cellStyle name="Accent6 2 2 6" xfId="11028"/>
    <cellStyle name="Accent6 2 2 7" xfId="11029"/>
    <cellStyle name="Accent6 2 2 8" xfId="11030"/>
    <cellStyle name="Accent6 2 2 9" xfId="11031"/>
    <cellStyle name="Accent6 2 3" xfId="11032"/>
    <cellStyle name="Accent6 2 4" xfId="11033"/>
    <cellStyle name="Accent6 2 5" xfId="11034"/>
    <cellStyle name="Accent6 2 6" xfId="11035"/>
    <cellStyle name="Accent6 2 7" xfId="11036"/>
    <cellStyle name="Accent6 2 8" xfId="11037"/>
    <cellStyle name="Accent6 2 9" xfId="11038"/>
    <cellStyle name="Accent6 20" xfId="11039"/>
    <cellStyle name="Accent6 21" xfId="11040"/>
    <cellStyle name="Accent6 22" xfId="11041"/>
    <cellStyle name="Accent6 23" xfId="11042"/>
    <cellStyle name="Accent6 24" xfId="11043"/>
    <cellStyle name="Accent6 25" xfId="11044"/>
    <cellStyle name="Accent6 26" xfId="11045"/>
    <cellStyle name="Accent6 27" xfId="11046"/>
    <cellStyle name="Accent6 28" xfId="11047"/>
    <cellStyle name="Accent6 29" xfId="11048"/>
    <cellStyle name="Accent6 3" xfId="11049"/>
    <cellStyle name="Accent6 30" xfId="11050"/>
    <cellStyle name="Accent6 31" xfId="11051"/>
    <cellStyle name="Accent6 32" xfId="11052"/>
    <cellStyle name="Accent6 33" xfId="11053"/>
    <cellStyle name="Accent6 34" xfId="11054"/>
    <cellStyle name="Accent6 35" xfId="11055"/>
    <cellStyle name="Accent6 36" xfId="11056"/>
    <cellStyle name="Accent6 37" xfId="11057"/>
    <cellStyle name="Accent6 38" xfId="11058"/>
    <cellStyle name="Accent6 39" xfId="11059"/>
    <cellStyle name="Accent6 4" xfId="11060"/>
    <cellStyle name="Accent6 40" xfId="11061"/>
    <cellStyle name="Accent6 41" xfId="11062"/>
    <cellStyle name="Accent6 42" xfId="11063"/>
    <cellStyle name="Accent6 43" xfId="11064"/>
    <cellStyle name="Accent6 44" xfId="11065"/>
    <cellStyle name="Accent6 45" xfId="11066"/>
    <cellStyle name="Accent6 46" xfId="11067"/>
    <cellStyle name="Accent6 47" xfId="11068"/>
    <cellStyle name="Accent6 48" xfId="11069"/>
    <cellStyle name="Accent6 49" xfId="11070"/>
    <cellStyle name="Accent6 5" xfId="11071"/>
    <cellStyle name="Accent6 50" xfId="11072"/>
    <cellStyle name="Accent6 51" xfId="11073"/>
    <cellStyle name="Accent6 52" xfId="11074"/>
    <cellStyle name="Accent6 53" xfId="11075"/>
    <cellStyle name="Accent6 54" xfId="11076"/>
    <cellStyle name="Accent6 55" xfId="11077"/>
    <cellStyle name="Accent6 56" xfId="11078"/>
    <cellStyle name="Accent6 57" xfId="11079"/>
    <cellStyle name="Accent6 58" xfId="11080"/>
    <cellStyle name="Accent6 6" xfId="11081"/>
    <cellStyle name="Accent6 7" xfId="11082"/>
    <cellStyle name="Accent6 8" xfId="11083"/>
    <cellStyle name="Accent6 9" xfId="11084"/>
    <cellStyle name="AeE­ [0]_INQUIRY ¿μ¾÷AßAø " xfId="11085"/>
    <cellStyle name="AeE­_INQUIRY ¿μ¾÷AßAø " xfId="11086"/>
    <cellStyle name="args.style" xfId="11087"/>
    <cellStyle name="args.style 2" xfId="11088"/>
    <cellStyle name="Arial10" xfId="11089"/>
    <cellStyle name="atas" xfId="11090"/>
    <cellStyle name="AÞ¸¶ [0]_INQUIRY ¿?¾÷AßAø " xfId="11091"/>
    <cellStyle name="AÞ¸¶_INQUIRY ¿?¾÷AßAø " xfId="11092"/>
    <cellStyle name="Bad 10" xfId="11093"/>
    <cellStyle name="Bad 11" xfId="11094"/>
    <cellStyle name="Bad 12" xfId="11095"/>
    <cellStyle name="Bad 13" xfId="11096"/>
    <cellStyle name="Bad 14" xfId="11097"/>
    <cellStyle name="Bad 15" xfId="11098"/>
    <cellStyle name="Bad 16" xfId="11099"/>
    <cellStyle name="Bad 17" xfId="11100"/>
    <cellStyle name="Bad 18" xfId="11101"/>
    <cellStyle name="Bad 19" xfId="11102"/>
    <cellStyle name="Bad 2" xfId="11103"/>
    <cellStyle name="Bad 2 10" xfId="11104"/>
    <cellStyle name="Bad 2 11" xfId="11105"/>
    <cellStyle name="Bad 2 12" xfId="11106"/>
    <cellStyle name="Bad 2 2" xfId="11107"/>
    <cellStyle name="Bad 2 2 10" xfId="11108"/>
    <cellStyle name="Bad 2 2 2" xfId="11109"/>
    <cellStyle name="Bad 2 2 3" xfId="11110"/>
    <cellStyle name="Bad 2 2 4" xfId="11111"/>
    <cellStyle name="Bad 2 2 5" xfId="11112"/>
    <cellStyle name="Bad 2 2 6" xfId="11113"/>
    <cellStyle name="Bad 2 2 7" xfId="11114"/>
    <cellStyle name="Bad 2 2 8" xfId="11115"/>
    <cellStyle name="Bad 2 2 9" xfId="11116"/>
    <cellStyle name="Bad 2 3" xfId="11117"/>
    <cellStyle name="Bad 2 4" xfId="11118"/>
    <cellStyle name="Bad 2 5" xfId="11119"/>
    <cellStyle name="Bad 2 6" xfId="11120"/>
    <cellStyle name="Bad 2 7" xfId="11121"/>
    <cellStyle name="Bad 2 8" xfId="11122"/>
    <cellStyle name="Bad 2 9" xfId="11123"/>
    <cellStyle name="Bad 20" xfId="11124"/>
    <cellStyle name="Bad 21" xfId="11125"/>
    <cellStyle name="Bad 22" xfId="11126"/>
    <cellStyle name="Bad 23" xfId="11127"/>
    <cellStyle name="Bad 24" xfId="11128"/>
    <cellStyle name="Bad 25" xfId="11129"/>
    <cellStyle name="Bad 26" xfId="11130"/>
    <cellStyle name="Bad 27" xfId="11131"/>
    <cellStyle name="Bad 28" xfId="11132"/>
    <cellStyle name="Bad 29" xfId="11133"/>
    <cellStyle name="Bad 3" xfId="11134"/>
    <cellStyle name="Bad 30" xfId="11135"/>
    <cellStyle name="Bad 31" xfId="11136"/>
    <cellStyle name="Bad 32" xfId="11137"/>
    <cellStyle name="Bad 33" xfId="11138"/>
    <cellStyle name="Bad 34" xfId="11139"/>
    <cellStyle name="Bad 35" xfId="11140"/>
    <cellStyle name="Bad 36" xfId="11141"/>
    <cellStyle name="Bad 37" xfId="11142"/>
    <cellStyle name="Bad 38" xfId="11143"/>
    <cellStyle name="Bad 39" xfId="11144"/>
    <cellStyle name="Bad 4" xfId="11145"/>
    <cellStyle name="Bad 40" xfId="11146"/>
    <cellStyle name="Bad 41" xfId="11147"/>
    <cellStyle name="Bad 42" xfId="11148"/>
    <cellStyle name="Bad 43" xfId="11149"/>
    <cellStyle name="Bad 44" xfId="11150"/>
    <cellStyle name="Bad 45" xfId="11151"/>
    <cellStyle name="Bad 46" xfId="11152"/>
    <cellStyle name="Bad 47" xfId="11153"/>
    <cellStyle name="Bad 48" xfId="11154"/>
    <cellStyle name="Bad 49" xfId="11155"/>
    <cellStyle name="Bad 5" xfId="11156"/>
    <cellStyle name="Bad 50" xfId="11157"/>
    <cellStyle name="Bad 51" xfId="11158"/>
    <cellStyle name="Bad 52" xfId="11159"/>
    <cellStyle name="Bad 53" xfId="11160"/>
    <cellStyle name="Bad 54" xfId="11161"/>
    <cellStyle name="Bad 55" xfId="11162"/>
    <cellStyle name="Bad 56" xfId="11163"/>
    <cellStyle name="Bad 57" xfId="11164"/>
    <cellStyle name="Bad 58" xfId="11165"/>
    <cellStyle name="Bad 6" xfId="11166"/>
    <cellStyle name="Bad 7" xfId="11167"/>
    <cellStyle name="Bad 8" xfId="11168"/>
    <cellStyle name="Bad 9" xfId="11169"/>
    <cellStyle name="C?AØ_¿?¾÷CoE² " xfId="11170"/>
    <cellStyle name="C￥AØ_¿μ¾÷CoE² " xfId="11171"/>
    <cellStyle name="Calc Currency (0)" xfId="11172"/>
    <cellStyle name="Calc Currency (0) 2" xfId="11173"/>
    <cellStyle name="Calc Currency (2)" xfId="11174"/>
    <cellStyle name="Calc Currency (2) 10" xfId="11175"/>
    <cellStyle name="Calc Currency (2) 11" xfId="11176"/>
    <cellStyle name="Calc Currency (2) 12" xfId="11177"/>
    <cellStyle name="Calc Currency (2) 13" xfId="11178"/>
    <cellStyle name="Calc Currency (2) 14" xfId="11179"/>
    <cellStyle name="Calc Currency (2) 15" xfId="11180"/>
    <cellStyle name="Calc Currency (2) 16" xfId="11181"/>
    <cellStyle name="Calc Currency (2) 17" xfId="11182"/>
    <cellStyle name="Calc Currency (2) 18" xfId="11183"/>
    <cellStyle name="Calc Currency (2) 19" xfId="11184"/>
    <cellStyle name="Calc Currency (2) 2" xfId="11185"/>
    <cellStyle name="Calc Currency (2) 20" xfId="11186"/>
    <cellStyle name="Calc Currency (2) 21" xfId="11187"/>
    <cellStyle name="Calc Currency (2) 22" xfId="11188"/>
    <cellStyle name="Calc Currency (2) 23" xfId="11189"/>
    <cellStyle name="Calc Currency (2) 24" xfId="11190"/>
    <cellStyle name="Calc Currency (2) 25" xfId="11191"/>
    <cellStyle name="Calc Currency (2) 26" xfId="11192"/>
    <cellStyle name="Calc Currency (2) 27" xfId="11193"/>
    <cellStyle name="Calc Currency (2) 28" xfId="11194"/>
    <cellStyle name="Calc Currency (2) 29" xfId="11195"/>
    <cellStyle name="Calc Currency (2) 3" xfId="11196"/>
    <cellStyle name="Calc Currency (2) 30" xfId="11197"/>
    <cellStyle name="Calc Currency (2) 31" xfId="11198"/>
    <cellStyle name="Calc Currency (2) 32" xfId="11199"/>
    <cellStyle name="Calc Currency (2) 33" xfId="11200"/>
    <cellStyle name="Calc Currency (2) 34" xfId="11201"/>
    <cellStyle name="Calc Currency (2) 35" xfId="11202"/>
    <cellStyle name="Calc Currency (2) 36" xfId="11203"/>
    <cellStyle name="Calc Currency (2) 37" xfId="11204"/>
    <cellStyle name="Calc Currency (2) 38" xfId="11205"/>
    <cellStyle name="Calc Currency (2) 39" xfId="11206"/>
    <cellStyle name="Calc Currency (2) 4" xfId="11207"/>
    <cellStyle name="Calc Currency (2) 40" xfId="11208"/>
    <cellStyle name="Calc Currency (2) 41" xfId="11209"/>
    <cellStyle name="Calc Currency (2) 42" xfId="11210"/>
    <cellStyle name="Calc Currency (2) 43" xfId="11211"/>
    <cellStyle name="Calc Currency (2) 44" xfId="11212"/>
    <cellStyle name="Calc Currency (2) 45" xfId="11213"/>
    <cellStyle name="Calc Currency (2) 46" xfId="11214"/>
    <cellStyle name="Calc Currency (2) 47" xfId="11215"/>
    <cellStyle name="Calc Currency (2) 48" xfId="11216"/>
    <cellStyle name="Calc Currency (2) 49" xfId="11217"/>
    <cellStyle name="Calc Currency (2) 5" xfId="11218"/>
    <cellStyle name="Calc Currency (2) 50" xfId="11219"/>
    <cellStyle name="Calc Currency (2) 51" xfId="11220"/>
    <cellStyle name="Calc Currency (2) 52" xfId="11221"/>
    <cellStyle name="Calc Currency (2) 53" xfId="11222"/>
    <cellStyle name="Calc Currency (2) 54" xfId="11223"/>
    <cellStyle name="Calc Currency (2) 55" xfId="11224"/>
    <cellStyle name="Calc Currency (2) 56" xfId="11225"/>
    <cellStyle name="Calc Currency (2) 57" xfId="11226"/>
    <cellStyle name="Calc Currency (2) 58" xfId="11227"/>
    <cellStyle name="Calc Currency (2) 59" xfId="11228"/>
    <cellStyle name="Calc Currency (2) 6" xfId="11229"/>
    <cellStyle name="Calc Currency (2) 60" xfId="11230"/>
    <cellStyle name="Calc Currency (2) 61" xfId="11231"/>
    <cellStyle name="Calc Currency (2) 62" xfId="11232"/>
    <cellStyle name="Calc Currency (2) 63" xfId="11233"/>
    <cellStyle name="Calc Currency (2) 64" xfId="11234"/>
    <cellStyle name="Calc Currency (2) 7" xfId="11235"/>
    <cellStyle name="Calc Currency (2) 8" xfId="11236"/>
    <cellStyle name="Calc Currency (2) 9" xfId="11237"/>
    <cellStyle name="Calc Percent (0)" xfId="11238"/>
    <cellStyle name="Calc Percent (0) 2" xfId="11239"/>
    <cellStyle name="Calc Percent (1)" xfId="11240"/>
    <cellStyle name="Calc Percent (1) 2" xfId="11241"/>
    <cellStyle name="Calc Percent (2)" xfId="11242"/>
    <cellStyle name="Calc Percent (2) 2" xfId="11243"/>
    <cellStyle name="Calc Units (0)" xfId="11244"/>
    <cellStyle name="Calc Units (0) 10" xfId="11245"/>
    <cellStyle name="Calc Units (0) 11" xfId="11246"/>
    <cellStyle name="Calc Units (0) 12" xfId="11247"/>
    <cellStyle name="Calc Units (0) 13" xfId="11248"/>
    <cellStyle name="Calc Units (0) 14" xfId="11249"/>
    <cellStyle name="Calc Units (0) 15" xfId="11250"/>
    <cellStyle name="Calc Units (0) 16" xfId="11251"/>
    <cellStyle name="Calc Units (0) 17" xfId="11252"/>
    <cellStyle name="Calc Units (0) 18" xfId="11253"/>
    <cellStyle name="Calc Units (0) 19" xfId="11254"/>
    <cellStyle name="Calc Units (0) 2" xfId="11255"/>
    <cellStyle name="Calc Units (0) 20" xfId="11256"/>
    <cellStyle name="Calc Units (0) 21" xfId="11257"/>
    <cellStyle name="Calc Units (0) 22" xfId="11258"/>
    <cellStyle name="Calc Units (0) 23" xfId="11259"/>
    <cellStyle name="Calc Units (0) 24" xfId="11260"/>
    <cellStyle name="Calc Units (0) 25" xfId="11261"/>
    <cellStyle name="Calc Units (0) 26" xfId="11262"/>
    <cellStyle name="Calc Units (0) 27" xfId="11263"/>
    <cellStyle name="Calc Units (0) 28" xfId="11264"/>
    <cellStyle name="Calc Units (0) 29" xfId="11265"/>
    <cellStyle name="Calc Units (0) 3" xfId="11266"/>
    <cellStyle name="Calc Units (0) 30" xfId="11267"/>
    <cellStyle name="Calc Units (0) 31" xfId="11268"/>
    <cellStyle name="Calc Units (0) 32" xfId="11269"/>
    <cellStyle name="Calc Units (0) 33" xfId="11270"/>
    <cellStyle name="Calc Units (0) 34" xfId="11271"/>
    <cellStyle name="Calc Units (0) 35" xfId="11272"/>
    <cellStyle name="Calc Units (0) 36" xfId="11273"/>
    <cellStyle name="Calc Units (0) 37" xfId="11274"/>
    <cellStyle name="Calc Units (0) 38" xfId="11275"/>
    <cellStyle name="Calc Units (0) 39" xfId="11276"/>
    <cellStyle name="Calc Units (0) 4" xfId="11277"/>
    <cellStyle name="Calc Units (0) 40" xfId="11278"/>
    <cellStyle name="Calc Units (0) 41" xfId="11279"/>
    <cellStyle name="Calc Units (0) 42" xfId="11280"/>
    <cellStyle name="Calc Units (0) 43" xfId="11281"/>
    <cellStyle name="Calc Units (0) 44" xfId="11282"/>
    <cellStyle name="Calc Units (0) 45" xfId="11283"/>
    <cellStyle name="Calc Units (0) 46" xfId="11284"/>
    <cellStyle name="Calc Units (0) 47" xfId="11285"/>
    <cellStyle name="Calc Units (0) 48" xfId="11286"/>
    <cellStyle name="Calc Units (0) 49" xfId="11287"/>
    <cellStyle name="Calc Units (0) 5" xfId="11288"/>
    <cellStyle name="Calc Units (0) 50" xfId="11289"/>
    <cellStyle name="Calc Units (0) 51" xfId="11290"/>
    <cellStyle name="Calc Units (0) 52" xfId="11291"/>
    <cellStyle name="Calc Units (0) 53" xfId="11292"/>
    <cellStyle name="Calc Units (0) 54" xfId="11293"/>
    <cellStyle name="Calc Units (0) 55" xfId="11294"/>
    <cellStyle name="Calc Units (0) 56" xfId="11295"/>
    <cellStyle name="Calc Units (0) 57" xfId="11296"/>
    <cellStyle name="Calc Units (0) 58" xfId="11297"/>
    <cellStyle name="Calc Units (0) 59" xfId="11298"/>
    <cellStyle name="Calc Units (0) 6" xfId="11299"/>
    <cellStyle name="Calc Units (0) 60" xfId="11300"/>
    <cellStyle name="Calc Units (0) 61" xfId="11301"/>
    <cellStyle name="Calc Units (0) 62" xfId="11302"/>
    <cellStyle name="Calc Units (0) 63" xfId="11303"/>
    <cellStyle name="Calc Units (0) 64" xfId="11304"/>
    <cellStyle name="Calc Units (0) 7" xfId="11305"/>
    <cellStyle name="Calc Units (0) 8" xfId="11306"/>
    <cellStyle name="Calc Units (0) 9" xfId="11307"/>
    <cellStyle name="Calc Units (1)" xfId="11308"/>
    <cellStyle name="Calc Units (1) 10" xfId="11309"/>
    <cellStyle name="Calc Units (1) 11" xfId="11310"/>
    <cellStyle name="Calc Units (1) 12" xfId="11311"/>
    <cellStyle name="Calc Units (1) 13" xfId="11312"/>
    <cellStyle name="Calc Units (1) 14" xfId="11313"/>
    <cellStyle name="Calc Units (1) 15" xfId="11314"/>
    <cellStyle name="Calc Units (1) 16" xfId="11315"/>
    <cellStyle name="Calc Units (1) 17" xfId="11316"/>
    <cellStyle name="Calc Units (1) 18" xfId="11317"/>
    <cellStyle name="Calc Units (1) 19" xfId="11318"/>
    <cellStyle name="Calc Units (1) 2" xfId="11319"/>
    <cellStyle name="Calc Units (1) 20" xfId="11320"/>
    <cellStyle name="Calc Units (1) 21" xfId="11321"/>
    <cellStyle name="Calc Units (1) 22" xfId="11322"/>
    <cellStyle name="Calc Units (1) 23" xfId="11323"/>
    <cellStyle name="Calc Units (1) 24" xfId="11324"/>
    <cellStyle name="Calc Units (1) 25" xfId="11325"/>
    <cellStyle name="Calc Units (1) 26" xfId="11326"/>
    <cellStyle name="Calc Units (1) 27" xfId="11327"/>
    <cellStyle name="Calc Units (1) 28" xfId="11328"/>
    <cellStyle name="Calc Units (1) 29" xfId="11329"/>
    <cellStyle name="Calc Units (1) 3" xfId="11330"/>
    <cellStyle name="Calc Units (1) 30" xfId="11331"/>
    <cellStyle name="Calc Units (1) 31" xfId="11332"/>
    <cellStyle name="Calc Units (1) 32" xfId="11333"/>
    <cellStyle name="Calc Units (1) 33" xfId="11334"/>
    <cellStyle name="Calc Units (1) 34" xfId="11335"/>
    <cellStyle name="Calc Units (1) 35" xfId="11336"/>
    <cellStyle name="Calc Units (1) 36" xfId="11337"/>
    <cellStyle name="Calc Units (1) 37" xfId="11338"/>
    <cellStyle name="Calc Units (1) 38" xfId="11339"/>
    <cellStyle name="Calc Units (1) 39" xfId="11340"/>
    <cellStyle name="Calc Units (1) 4" xfId="11341"/>
    <cellStyle name="Calc Units (1) 40" xfId="11342"/>
    <cellStyle name="Calc Units (1) 41" xfId="11343"/>
    <cellStyle name="Calc Units (1) 42" xfId="11344"/>
    <cellStyle name="Calc Units (1) 43" xfId="11345"/>
    <cellStyle name="Calc Units (1) 44" xfId="11346"/>
    <cellStyle name="Calc Units (1) 45" xfId="11347"/>
    <cellStyle name="Calc Units (1) 46" xfId="11348"/>
    <cellStyle name="Calc Units (1) 47" xfId="11349"/>
    <cellStyle name="Calc Units (1) 48" xfId="11350"/>
    <cellStyle name="Calc Units (1) 49" xfId="11351"/>
    <cellStyle name="Calc Units (1) 5" xfId="11352"/>
    <cellStyle name="Calc Units (1) 50" xfId="11353"/>
    <cellStyle name="Calc Units (1) 51" xfId="11354"/>
    <cellStyle name="Calc Units (1) 52" xfId="11355"/>
    <cellStyle name="Calc Units (1) 53" xfId="11356"/>
    <cellStyle name="Calc Units (1) 54" xfId="11357"/>
    <cellStyle name="Calc Units (1) 55" xfId="11358"/>
    <cellStyle name="Calc Units (1) 56" xfId="11359"/>
    <cellStyle name="Calc Units (1) 57" xfId="11360"/>
    <cellStyle name="Calc Units (1) 58" xfId="11361"/>
    <cellStyle name="Calc Units (1) 59" xfId="11362"/>
    <cellStyle name="Calc Units (1) 6" xfId="11363"/>
    <cellStyle name="Calc Units (1) 60" xfId="11364"/>
    <cellStyle name="Calc Units (1) 61" xfId="11365"/>
    <cellStyle name="Calc Units (1) 62" xfId="11366"/>
    <cellStyle name="Calc Units (1) 63" xfId="11367"/>
    <cellStyle name="Calc Units (1) 64" xfId="11368"/>
    <cellStyle name="Calc Units (1) 7" xfId="11369"/>
    <cellStyle name="Calc Units (1) 8" xfId="11370"/>
    <cellStyle name="Calc Units (1) 9" xfId="11371"/>
    <cellStyle name="Calc Units (2)" xfId="11372"/>
    <cellStyle name="Calc Units (2) 10" xfId="11373"/>
    <cellStyle name="Calc Units (2) 11" xfId="11374"/>
    <cellStyle name="Calc Units (2) 12" xfId="11375"/>
    <cellStyle name="Calc Units (2) 13" xfId="11376"/>
    <cellStyle name="Calc Units (2) 14" xfId="11377"/>
    <cellStyle name="Calc Units (2) 15" xfId="11378"/>
    <cellStyle name="Calc Units (2) 16" xfId="11379"/>
    <cellStyle name="Calc Units (2) 17" xfId="11380"/>
    <cellStyle name="Calc Units (2) 18" xfId="11381"/>
    <cellStyle name="Calc Units (2) 19" xfId="11382"/>
    <cellStyle name="Calc Units (2) 2" xfId="11383"/>
    <cellStyle name="Calc Units (2) 20" xfId="11384"/>
    <cellStyle name="Calc Units (2) 21" xfId="11385"/>
    <cellStyle name="Calc Units (2) 22" xfId="11386"/>
    <cellStyle name="Calc Units (2) 23" xfId="11387"/>
    <cellStyle name="Calc Units (2) 24" xfId="11388"/>
    <cellStyle name="Calc Units (2) 25" xfId="11389"/>
    <cellStyle name="Calc Units (2) 26" xfId="11390"/>
    <cellStyle name="Calc Units (2) 27" xfId="11391"/>
    <cellStyle name="Calc Units (2) 28" xfId="11392"/>
    <cellStyle name="Calc Units (2) 29" xfId="11393"/>
    <cellStyle name="Calc Units (2) 3" xfId="11394"/>
    <cellStyle name="Calc Units (2) 30" xfId="11395"/>
    <cellStyle name="Calc Units (2) 31" xfId="11396"/>
    <cellStyle name="Calc Units (2) 32" xfId="11397"/>
    <cellStyle name="Calc Units (2) 33" xfId="11398"/>
    <cellStyle name="Calc Units (2) 34" xfId="11399"/>
    <cellStyle name="Calc Units (2) 35" xfId="11400"/>
    <cellStyle name="Calc Units (2) 36" xfId="11401"/>
    <cellStyle name="Calc Units (2) 37" xfId="11402"/>
    <cellStyle name="Calc Units (2) 38" xfId="11403"/>
    <cellStyle name="Calc Units (2) 39" xfId="11404"/>
    <cellStyle name="Calc Units (2) 4" xfId="11405"/>
    <cellStyle name="Calc Units (2) 40" xfId="11406"/>
    <cellStyle name="Calc Units (2) 41" xfId="11407"/>
    <cellStyle name="Calc Units (2) 42" xfId="11408"/>
    <cellStyle name="Calc Units (2) 43" xfId="11409"/>
    <cellStyle name="Calc Units (2) 44" xfId="11410"/>
    <cellStyle name="Calc Units (2) 45" xfId="11411"/>
    <cellStyle name="Calc Units (2) 46" xfId="11412"/>
    <cellStyle name="Calc Units (2) 47" xfId="11413"/>
    <cellStyle name="Calc Units (2) 48" xfId="11414"/>
    <cellStyle name="Calc Units (2) 49" xfId="11415"/>
    <cellStyle name="Calc Units (2) 5" xfId="11416"/>
    <cellStyle name="Calc Units (2) 50" xfId="11417"/>
    <cellStyle name="Calc Units (2) 51" xfId="11418"/>
    <cellStyle name="Calc Units (2) 52" xfId="11419"/>
    <cellStyle name="Calc Units (2) 53" xfId="11420"/>
    <cellStyle name="Calc Units (2) 54" xfId="11421"/>
    <cellStyle name="Calc Units (2) 55" xfId="11422"/>
    <cellStyle name="Calc Units (2) 56" xfId="11423"/>
    <cellStyle name="Calc Units (2) 57" xfId="11424"/>
    <cellStyle name="Calc Units (2) 58" xfId="11425"/>
    <cellStyle name="Calc Units (2) 59" xfId="11426"/>
    <cellStyle name="Calc Units (2) 6" xfId="11427"/>
    <cellStyle name="Calc Units (2) 60" xfId="11428"/>
    <cellStyle name="Calc Units (2) 61" xfId="11429"/>
    <cellStyle name="Calc Units (2) 62" xfId="11430"/>
    <cellStyle name="Calc Units (2) 63" xfId="11431"/>
    <cellStyle name="Calc Units (2) 64" xfId="11432"/>
    <cellStyle name="Calc Units (2) 7" xfId="11433"/>
    <cellStyle name="Calc Units (2) 8" xfId="11434"/>
    <cellStyle name="Calc Units (2) 9" xfId="11435"/>
    <cellStyle name="Calculation 10" xfId="11436"/>
    <cellStyle name="Calculation 10 2" xfId="11437"/>
    <cellStyle name="Calculation 10 2 2" xfId="11438"/>
    <cellStyle name="Calculation 10 2 3" xfId="11439"/>
    <cellStyle name="Calculation 10 3" xfId="11440"/>
    <cellStyle name="Calculation 10 4" xfId="11441"/>
    <cellStyle name="Calculation 10 5" xfId="11442"/>
    <cellStyle name="Calculation 11" xfId="11443"/>
    <cellStyle name="Calculation 11 2" xfId="11444"/>
    <cellStyle name="Calculation 11 2 2" xfId="11445"/>
    <cellStyle name="Calculation 11 2 3" xfId="11446"/>
    <cellStyle name="Calculation 11 3" xfId="11447"/>
    <cellStyle name="Calculation 11 4" xfId="11448"/>
    <cellStyle name="Calculation 11 5" xfId="11449"/>
    <cellStyle name="Calculation 12" xfId="11450"/>
    <cellStyle name="Calculation 12 2" xfId="11451"/>
    <cellStyle name="Calculation 12 2 2" xfId="11452"/>
    <cellStyle name="Calculation 12 2 3" xfId="11453"/>
    <cellStyle name="Calculation 12 3" xfId="11454"/>
    <cellStyle name="Calculation 12 4" xfId="11455"/>
    <cellStyle name="Calculation 12 5" xfId="11456"/>
    <cellStyle name="Calculation 13" xfId="11457"/>
    <cellStyle name="Calculation 13 2" xfId="11458"/>
    <cellStyle name="Calculation 13 2 2" xfId="11459"/>
    <cellStyle name="Calculation 13 2 3" xfId="11460"/>
    <cellStyle name="Calculation 13 3" xfId="11461"/>
    <cellStyle name="Calculation 13 4" xfId="11462"/>
    <cellStyle name="Calculation 13 5" xfId="11463"/>
    <cellStyle name="Calculation 14" xfId="11464"/>
    <cellStyle name="Calculation 14 2" xfId="11465"/>
    <cellStyle name="Calculation 14 2 2" xfId="11466"/>
    <cellStyle name="Calculation 14 2 3" xfId="11467"/>
    <cellStyle name="Calculation 14 3" xfId="11468"/>
    <cellStyle name="Calculation 14 4" xfId="11469"/>
    <cellStyle name="Calculation 14 5" xfId="11470"/>
    <cellStyle name="Calculation 15" xfId="11471"/>
    <cellStyle name="Calculation 15 2" xfId="11472"/>
    <cellStyle name="Calculation 15 2 2" xfId="11473"/>
    <cellStyle name="Calculation 15 2 3" xfId="11474"/>
    <cellStyle name="Calculation 15 3" xfId="11475"/>
    <cellStyle name="Calculation 15 4" xfId="11476"/>
    <cellStyle name="Calculation 15 5" xfId="11477"/>
    <cellStyle name="Calculation 16" xfId="11478"/>
    <cellStyle name="Calculation 17" xfId="11479"/>
    <cellStyle name="Calculation 18" xfId="11480"/>
    <cellStyle name="Calculation 19" xfId="11481"/>
    <cellStyle name="Calculation 2" xfId="11482"/>
    <cellStyle name="Calculation 2 10" xfId="11483"/>
    <cellStyle name="Calculation 2 11" xfId="11484"/>
    <cellStyle name="Calculation 2 12" xfId="11485"/>
    <cellStyle name="Calculation 2 2" xfId="11486"/>
    <cellStyle name="Calculation 2 2 10" xfId="11487"/>
    <cellStyle name="Calculation 2 2 2" xfId="11488"/>
    <cellStyle name="Calculation 2 2 3" xfId="11489"/>
    <cellStyle name="Calculation 2 2 4" xfId="11490"/>
    <cellStyle name="Calculation 2 2 5" xfId="11491"/>
    <cellStyle name="Calculation 2 2 6" xfId="11492"/>
    <cellStyle name="Calculation 2 2 7" xfId="11493"/>
    <cellStyle name="Calculation 2 2 8" xfId="11494"/>
    <cellStyle name="Calculation 2 2 9" xfId="11495"/>
    <cellStyle name="Calculation 2 3" xfId="11496"/>
    <cellStyle name="Calculation 2 4" xfId="11497"/>
    <cellStyle name="Calculation 2 5" xfId="11498"/>
    <cellStyle name="Calculation 2 6" xfId="11499"/>
    <cellStyle name="Calculation 2 7" xfId="11500"/>
    <cellStyle name="Calculation 2 8" xfId="11501"/>
    <cellStyle name="Calculation 2 9" xfId="11502"/>
    <cellStyle name="Calculation 20" xfId="11503"/>
    <cellStyle name="Calculation 21" xfId="11504"/>
    <cellStyle name="Calculation 22" xfId="11505"/>
    <cellStyle name="Calculation 23" xfId="11506"/>
    <cellStyle name="Calculation 24" xfId="11507"/>
    <cellStyle name="Calculation 25" xfId="11508"/>
    <cellStyle name="Calculation 26" xfId="11509"/>
    <cellStyle name="Calculation 27" xfId="11510"/>
    <cellStyle name="Calculation 28" xfId="11511"/>
    <cellStyle name="Calculation 29" xfId="11512"/>
    <cellStyle name="Calculation 3" xfId="11513"/>
    <cellStyle name="Calculation 30" xfId="11514"/>
    <cellStyle name="Calculation 31" xfId="11515"/>
    <cellStyle name="Calculation 32" xfId="11516"/>
    <cellStyle name="Calculation 33" xfId="11517"/>
    <cellStyle name="Calculation 34" xfId="11518"/>
    <cellStyle name="Calculation 35" xfId="11519"/>
    <cellStyle name="Calculation 36" xfId="11520"/>
    <cellStyle name="Calculation 37" xfId="11521"/>
    <cellStyle name="Calculation 38" xfId="11522"/>
    <cellStyle name="Calculation 39" xfId="11523"/>
    <cellStyle name="Calculation 4" xfId="11524"/>
    <cellStyle name="Calculation 40" xfId="11525"/>
    <cellStyle name="Calculation 41" xfId="11526"/>
    <cellStyle name="Calculation 42" xfId="11527"/>
    <cellStyle name="Calculation 43" xfId="11528"/>
    <cellStyle name="Calculation 44" xfId="11529"/>
    <cellStyle name="Calculation 45" xfId="11530"/>
    <cellStyle name="Calculation 46" xfId="11531"/>
    <cellStyle name="Calculation 47" xfId="11532"/>
    <cellStyle name="Calculation 48" xfId="11533"/>
    <cellStyle name="Calculation 49" xfId="11534"/>
    <cellStyle name="Calculation 5" xfId="11535"/>
    <cellStyle name="Calculation 5 2" xfId="11536"/>
    <cellStyle name="Calculation 5 2 2" xfId="11537"/>
    <cellStyle name="Calculation 5 2 3" xfId="11538"/>
    <cellStyle name="Calculation 5 3" xfId="11539"/>
    <cellStyle name="Calculation 5 4" xfId="11540"/>
    <cellStyle name="Calculation 5 5" xfId="11541"/>
    <cellStyle name="Calculation 50" xfId="11542"/>
    <cellStyle name="Calculation 51" xfId="11543"/>
    <cellStyle name="Calculation 52" xfId="11544"/>
    <cellStyle name="Calculation 53" xfId="11545"/>
    <cellStyle name="Calculation 54" xfId="11546"/>
    <cellStyle name="Calculation 55" xfId="11547"/>
    <cellStyle name="Calculation 56" xfId="11548"/>
    <cellStyle name="Calculation 57" xfId="11549"/>
    <cellStyle name="Calculation 58" xfId="11550"/>
    <cellStyle name="Calculation 59" xfId="11551"/>
    <cellStyle name="Calculation 59 2" xfId="11552"/>
    <cellStyle name="Calculation 59 3" xfId="11553"/>
    <cellStyle name="Calculation 59 4" xfId="11554"/>
    <cellStyle name="Calculation 6" xfId="11555"/>
    <cellStyle name="Calculation 6 2" xfId="11556"/>
    <cellStyle name="Calculation 6 2 2" xfId="11557"/>
    <cellStyle name="Calculation 6 2 3" xfId="11558"/>
    <cellStyle name="Calculation 6 3" xfId="11559"/>
    <cellStyle name="Calculation 6 4" xfId="11560"/>
    <cellStyle name="Calculation 6 5" xfId="11561"/>
    <cellStyle name="Calculation 60" xfId="11562"/>
    <cellStyle name="Calculation 61" xfId="11563"/>
    <cellStyle name="Calculation 62" xfId="11564"/>
    <cellStyle name="Calculation 7" xfId="11565"/>
    <cellStyle name="Calculation 7 2" xfId="11566"/>
    <cellStyle name="Calculation 7 2 2" xfId="11567"/>
    <cellStyle name="Calculation 7 2 3" xfId="11568"/>
    <cellStyle name="Calculation 7 3" xfId="11569"/>
    <cellStyle name="Calculation 7 4" xfId="11570"/>
    <cellStyle name="Calculation 7 5" xfId="11571"/>
    <cellStyle name="Calculation 8" xfId="11572"/>
    <cellStyle name="Calculation 8 2" xfId="11573"/>
    <cellStyle name="Calculation 8 2 2" xfId="11574"/>
    <cellStyle name="Calculation 8 2 3" xfId="11575"/>
    <cellStyle name="Calculation 8 3" xfId="11576"/>
    <cellStyle name="Calculation 8 4" xfId="11577"/>
    <cellStyle name="Calculation 8 5" xfId="11578"/>
    <cellStyle name="Calculation 9" xfId="11579"/>
    <cellStyle name="Calculation 9 2" xfId="11580"/>
    <cellStyle name="Calculation 9 2 2" xfId="11581"/>
    <cellStyle name="Calculation 9 2 3" xfId="11582"/>
    <cellStyle name="Calculation 9 3" xfId="11583"/>
    <cellStyle name="Calculation 9 4" xfId="11584"/>
    <cellStyle name="Calculation 9 5" xfId="11585"/>
    <cellStyle name="cárky [0]_laroux" xfId="11586"/>
    <cellStyle name="cárky_laroux" xfId="11587"/>
    <cellStyle name="Cena" xfId="11588"/>
    <cellStyle name="Centered Heading" xfId="11589"/>
    <cellStyle name="cf" xfId="11590"/>
    <cellStyle name="Check Cell 10" xfId="11591"/>
    <cellStyle name="Check Cell 11" xfId="11592"/>
    <cellStyle name="Check Cell 12" xfId="11593"/>
    <cellStyle name="Check Cell 13" xfId="11594"/>
    <cellStyle name="Check Cell 14" xfId="11595"/>
    <cellStyle name="Check Cell 15" xfId="11596"/>
    <cellStyle name="Check Cell 16" xfId="11597"/>
    <cellStyle name="Check Cell 17" xfId="11598"/>
    <cellStyle name="Check Cell 18" xfId="11599"/>
    <cellStyle name="Check Cell 19" xfId="11600"/>
    <cellStyle name="Check Cell 2" xfId="11601"/>
    <cellStyle name="Check Cell 2 10" xfId="11602"/>
    <cellStyle name="Check Cell 2 11" xfId="11603"/>
    <cellStyle name="Check Cell 2 12" xfId="11604"/>
    <cellStyle name="Check Cell 2 2" xfId="11605"/>
    <cellStyle name="Check Cell 2 2 10" xfId="11606"/>
    <cellStyle name="Check Cell 2 2 2" xfId="11607"/>
    <cellStyle name="Check Cell 2 2 3" xfId="11608"/>
    <cellStyle name="Check Cell 2 2 4" xfId="11609"/>
    <cellStyle name="Check Cell 2 2 5" xfId="11610"/>
    <cellStyle name="Check Cell 2 2 6" xfId="11611"/>
    <cellStyle name="Check Cell 2 2 7" xfId="11612"/>
    <cellStyle name="Check Cell 2 2 8" xfId="11613"/>
    <cellStyle name="Check Cell 2 2 9" xfId="11614"/>
    <cellStyle name="Check Cell 2 3" xfId="11615"/>
    <cellStyle name="Check Cell 2 4" xfId="11616"/>
    <cellStyle name="Check Cell 2 5" xfId="11617"/>
    <cellStyle name="Check Cell 2 6" xfId="11618"/>
    <cellStyle name="Check Cell 2 7" xfId="11619"/>
    <cellStyle name="Check Cell 2 8" xfId="11620"/>
    <cellStyle name="Check Cell 2 9" xfId="11621"/>
    <cellStyle name="Check Cell 20" xfId="11622"/>
    <cellStyle name="Check Cell 21" xfId="11623"/>
    <cellStyle name="Check Cell 22" xfId="11624"/>
    <cellStyle name="Check Cell 23" xfId="11625"/>
    <cellStyle name="Check Cell 24" xfId="11626"/>
    <cellStyle name="Check Cell 25" xfId="11627"/>
    <cellStyle name="Check Cell 26" xfId="11628"/>
    <cellStyle name="Check Cell 27" xfId="11629"/>
    <cellStyle name="Check Cell 28" xfId="11630"/>
    <cellStyle name="Check Cell 29" xfId="11631"/>
    <cellStyle name="Check Cell 3" xfId="11632"/>
    <cellStyle name="Check Cell 30" xfId="11633"/>
    <cellStyle name="Check Cell 31" xfId="11634"/>
    <cellStyle name="Check Cell 32" xfId="11635"/>
    <cellStyle name="Check Cell 33" xfId="11636"/>
    <cellStyle name="Check Cell 34" xfId="11637"/>
    <cellStyle name="Check Cell 35" xfId="11638"/>
    <cellStyle name="Check Cell 36" xfId="11639"/>
    <cellStyle name="Check Cell 37" xfId="11640"/>
    <cellStyle name="Check Cell 38" xfId="11641"/>
    <cellStyle name="Check Cell 39" xfId="11642"/>
    <cellStyle name="Check Cell 4" xfId="11643"/>
    <cellStyle name="Check Cell 40" xfId="11644"/>
    <cellStyle name="Check Cell 41" xfId="11645"/>
    <cellStyle name="Check Cell 42" xfId="11646"/>
    <cellStyle name="Check Cell 43" xfId="11647"/>
    <cellStyle name="Check Cell 44" xfId="11648"/>
    <cellStyle name="Check Cell 45" xfId="11649"/>
    <cellStyle name="Check Cell 46" xfId="11650"/>
    <cellStyle name="Check Cell 47" xfId="11651"/>
    <cellStyle name="Check Cell 48" xfId="11652"/>
    <cellStyle name="Check Cell 49" xfId="11653"/>
    <cellStyle name="Check Cell 5" xfId="11654"/>
    <cellStyle name="Check Cell 50" xfId="11655"/>
    <cellStyle name="Check Cell 51" xfId="11656"/>
    <cellStyle name="Check Cell 52" xfId="11657"/>
    <cellStyle name="Check Cell 53" xfId="11658"/>
    <cellStyle name="Check Cell 54" xfId="11659"/>
    <cellStyle name="Check Cell 55" xfId="11660"/>
    <cellStyle name="Check Cell 56" xfId="11661"/>
    <cellStyle name="Check Cell 57" xfId="11662"/>
    <cellStyle name="Check Cell 58" xfId="11663"/>
    <cellStyle name="Check Cell 6" xfId="11664"/>
    <cellStyle name="Check Cell 7" xfId="11665"/>
    <cellStyle name="Check Cell 8" xfId="11666"/>
    <cellStyle name="Check Cell 9" xfId="11667"/>
    <cellStyle name="Comma" xfId="29335" builtinId="3"/>
    <cellStyle name="Comma  - Style1" xfId="11668"/>
    <cellStyle name="Comma  - Style1 2" xfId="11669"/>
    <cellStyle name="Comma  - Style2" xfId="11670"/>
    <cellStyle name="Comma  - Style2 2" xfId="11671"/>
    <cellStyle name="Comma  - Style3" xfId="11672"/>
    <cellStyle name="Comma  - Style3 2" xfId="11673"/>
    <cellStyle name="Comma  - Style4" xfId="11674"/>
    <cellStyle name="Comma  - Style5" xfId="11675"/>
    <cellStyle name="Comma  - Style6" xfId="11676"/>
    <cellStyle name="Comma  - Style7" xfId="11677"/>
    <cellStyle name="Comma  - Style8" xfId="11678"/>
    <cellStyle name="Comma - Style1" xfId="11679"/>
    <cellStyle name="Comma - Style2" xfId="11680"/>
    <cellStyle name="Comma - Style3" xfId="11681"/>
    <cellStyle name="Comma - Style4" xfId="11682"/>
    <cellStyle name="Comma - Style5" xfId="11683"/>
    <cellStyle name="Comma - Style6" xfId="11684"/>
    <cellStyle name="Comma - Style7" xfId="11685"/>
    <cellStyle name="Comma - Style8" xfId="11686"/>
    <cellStyle name="Comma [0] 10" xfId="11687"/>
    <cellStyle name="Comma [0] 10 10" xfId="11688"/>
    <cellStyle name="Comma [0] 10 11" xfId="11689"/>
    <cellStyle name="Comma [0] 10 12" xfId="11690"/>
    <cellStyle name="Comma [0] 10 13" xfId="11691"/>
    <cellStyle name="Comma [0] 10 14" xfId="11692"/>
    <cellStyle name="Comma [0] 10 15" xfId="11693"/>
    <cellStyle name="Comma [0] 10 16" xfId="11694"/>
    <cellStyle name="Comma [0] 10 17" xfId="11695"/>
    <cellStyle name="Comma [0] 10 18" xfId="11696"/>
    <cellStyle name="Comma [0] 10 19" xfId="11697"/>
    <cellStyle name="Comma [0] 10 2" xfId="11698"/>
    <cellStyle name="Comma [0] 10 20" xfId="11699"/>
    <cellStyle name="Comma [0] 10 21" xfId="11700"/>
    <cellStyle name="Comma [0] 10 22" xfId="11701"/>
    <cellStyle name="Comma [0] 10 23" xfId="11702"/>
    <cellStyle name="Comma [0] 10 24" xfId="11703"/>
    <cellStyle name="Comma [0] 10 25" xfId="11704"/>
    <cellStyle name="Comma [0] 10 26" xfId="11705"/>
    <cellStyle name="Comma [0] 10 27" xfId="11706"/>
    <cellStyle name="Comma [0] 10 28" xfId="11707"/>
    <cellStyle name="Comma [0] 10 29" xfId="11708"/>
    <cellStyle name="Comma [0] 10 3" xfId="11709"/>
    <cellStyle name="Comma [0] 10 3 2" xfId="11710"/>
    <cellStyle name="Comma [0] 10 3 2 2" xfId="11711"/>
    <cellStyle name="Comma [0] 10 30" xfId="11712"/>
    <cellStyle name="Comma [0] 10 31" xfId="11713"/>
    <cellStyle name="Comma [0] 10 32" xfId="11714"/>
    <cellStyle name="Comma [0] 10 33" xfId="11715"/>
    <cellStyle name="Comma [0] 10 34" xfId="11716"/>
    <cellStyle name="Comma [0] 10 35" xfId="11717"/>
    <cellStyle name="Comma [0] 10 36" xfId="11718"/>
    <cellStyle name="Comma [0] 10 37" xfId="11719"/>
    <cellStyle name="Comma [0] 10 38" xfId="11720"/>
    <cellStyle name="Comma [0] 10 39" xfId="11721"/>
    <cellStyle name="Comma [0] 10 4" xfId="11722"/>
    <cellStyle name="Comma [0] 10 4 2" xfId="11723"/>
    <cellStyle name="Comma [0] 10 4 3" xfId="11724"/>
    <cellStyle name="Comma [0] 10 40" xfId="11725"/>
    <cellStyle name="Comma [0] 10 41" xfId="11726"/>
    <cellStyle name="Comma [0] 10 42" xfId="11727"/>
    <cellStyle name="Comma [0] 10 43" xfId="11728"/>
    <cellStyle name="Comma [0] 10 44" xfId="11729"/>
    <cellStyle name="Comma [0] 10 45" xfId="11730"/>
    <cellStyle name="Comma [0] 10 46" xfId="11731"/>
    <cellStyle name="Comma [0] 10 47" xfId="11732"/>
    <cellStyle name="Comma [0] 10 48" xfId="11733"/>
    <cellStyle name="Comma [0] 10 49" xfId="11734"/>
    <cellStyle name="Comma [0] 10 5" xfId="11735"/>
    <cellStyle name="Comma [0] 10 5 2" xfId="11736"/>
    <cellStyle name="Comma [0] 10 50" xfId="11737"/>
    <cellStyle name="Comma [0] 10 51" xfId="11738"/>
    <cellStyle name="Comma [0] 10 52" xfId="11739"/>
    <cellStyle name="Comma [0] 10 53" xfId="11740"/>
    <cellStyle name="Comma [0] 10 54" xfId="11741"/>
    <cellStyle name="Comma [0] 10 55" xfId="11742"/>
    <cellStyle name="Comma [0] 10 56" xfId="11743"/>
    <cellStyle name="Comma [0] 10 57" xfId="11744"/>
    <cellStyle name="Comma [0] 10 58" xfId="11745"/>
    <cellStyle name="Comma [0] 10 59" xfId="11746"/>
    <cellStyle name="Comma [0] 10 6" xfId="11747"/>
    <cellStyle name="Comma [0] 10 6 2" xfId="11748"/>
    <cellStyle name="Comma [0] 10 6 2 2" xfId="11749"/>
    <cellStyle name="Comma [0] 10 6 2 2 2" xfId="11750"/>
    <cellStyle name="Comma [0] 10 6 2 3" xfId="11751"/>
    <cellStyle name="Comma [0] 10 6 3" xfId="11752"/>
    <cellStyle name="Comma [0] 10 6 3 2" xfId="11753"/>
    <cellStyle name="Comma [0] 10 6 3 2 2" xfId="11754"/>
    <cellStyle name="Comma [0] 10 6 3 3" xfId="11755"/>
    <cellStyle name="Comma [0] 10 6 4" xfId="11756"/>
    <cellStyle name="Comma [0] 10 6 4 2" xfId="11757"/>
    <cellStyle name="Comma [0] 10 6 4 2 2" xfId="11758"/>
    <cellStyle name="Comma [0] 10 6 4 3" xfId="11759"/>
    <cellStyle name="Comma [0] 10 6 5" xfId="11760"/>
    <cellStyle name="Comma [0] 10 6 5 2" xfId="11761"/>
    <cellStyle name="Comma [0] 10 6 6" xfId="11762"/>
    <cellStyle name="Comma [0] 10 60" xfId="11763"/>
    <cellStyle name="Comma [0] 10 61" xfId="11764"/>
    <cellStyle name="Comma [0] 10 62" xfId="11765"/>
    <cellStyle name="Comma [0] 10 63" xfId="11766"/>
    <cellStyle name="Comma [0] 10 64" xfId="11767"/>
    <cellStyle name="Comma [0] 10 65" xfId="11768"/>
    <cellStyle name="Comma [0] 10 65 2" xfId="11769"/>
    <cellStyle name="Comma [0] 10 65 2 2" xfId="11770"/>
    <cellStyle name="Comma [0] 10 65 3" xfId="11771"/>
    <cellStyle name="Comma [0] 10 66" xfId="11772"/>
    <cellStyle name="Comma [0] 10 66 2" xfId="11773"/>
    <cellStyle name="Comma [0] 10 66 2 2" xfId="11774"/>
    <cellStyle name="Comma [0] 10 66 3" xfId="11775"/>
    <cellStyle name="Comma [0] 10 67" xfId="11776"/>
    <cellStyle name="Comma [0] 10 7" xfId="11777"/>
    <cellStyle name="Comma [0] 10 8" xfId="11778"/>
    <cellStyle name="Comma [0] 10 9" xfId="11779"/>
    <cellStyle name="Comma [0] 100" xfId="11780"/>
    <cellStyle name="Comma [0] 101" xfId="11781"/>
    <cellStyle name="Comma [0] 102" xfId="11782"/>
    <cellStyle name="Comma [0] 103" xfId="11783"/>
    <cellStyle name="Comma [0] 104" xfId="11784"/>
    <cellStyle name="Comma [0] 104 2 2" xfId="11785"/>
    <cellStyle name="Comma [0] 105" xfId="11786"/>
    <cellStyle name="Comma [0] 106" xfId="11787"/>
    <cellStyle name="Comma [0] 107" xfId="11788"/>
    <cellStyle name="Comma [0] 108" xfId="11789"/>
    <cellStyle name="Comma [0] 109" xfId="11790"/>
    <cellStyle name="Comma [0] 11" xfId="11791"/>
    <cellStyle name="Comma [0] 11 10" xfId="11792"/>
    <cellStyle name="Comma [0] 11 11" xfId="11793"/>
    <cellStyle name="Comma [0] 11 12" xfId="11794"/>
    <cellStyle name="Comma [0] 11 13" xfId="11795"/>
    <cellStyle name="Comma [0] 11 14" xfId="11796"/>
    <cellStyle name="Comma [0] 11 15" xfId="11797"/>
    <cellStyle name="Comma [0] 11 16" xfId="11798"/>
    <cellStyle name="Comma [0] 11 17" xfId="11799"/>
    <cellStyle name="Comma [0] 11 18" xfId="11800"/>
    <cellStyle name="Comma [0] 11 19" xfId="11801"/>
    <cellStyle name="Comma [0] 11 2" xfId="11802"/>
    <cellStyle name="Comma [0] 11 20" xfId="11803"/>
    <cellStyle name="Comma [0] 11 21" xfId="11804"/>
    <cellStyle name="Comma [0] 11 22" xfId="11805"/>
    <cellStyle name="Comma [0] 11 23" xfId="11806"/>
    <cellStyle name="Comma [0] 11 24" xfId="11807"/>
    <cellStyle name="Comma [0] 11 25" xfId="11808"/>
    <cellStyle name="Comma [0] 11 26" xfId="11809"/>
    <cellStyle name="Comma [0] 11 27" xfId="11810"/>
    <cellStyle name="Comma [0] 11 28" xfId="11811"/>
    <cellStyle name="Comma [0] 11 29" xfId="11812"/>
    <cellStyle name="Comma [0] 11 3" xfId="11813"/>
    <cellStyle name="Comma [0] 11 30" xfId="11814"/>
    <cellStyle name="Comma [0] 11 31" xfId="11815"/>
    <cellStyle name="Comma [0] 11 32" xfId="11816"/>
    <cellStyle name="Comma [0] 11 33" xfId="11817"/>
    <cellStyle name="Comma [0] 11 34" xfId="11818"/>
    <cellStyle name="Comma [0] 11 35" xfId="11819"/>
    <cellStyle name="Comma [0] 11 36" xfId="11820"/>
    <cellStyle name="Comma [0] 11 37" xfId="11821"/>
    <cellStyle name="Comma [0] 11 38" xfId="11822"/>
    <cellStyle name="Comma [0] 11 39" xfId="11823"/>
    <cellStyle name="Comma [0] 11 4" xfId="11824"/>
    <cellStyle name="Comma [0] 11 40" xfId="11825"/>
    <cellStyle name="Comma [0] 11 41" xfId="11826"/>
    <cellStyle name="Comma [0] 11 42" xfId="11827"/>
    <cellStyle name="Comma [0] 11 43" xfId="11828"/>
    <cellStyle name="Comma [0] 11 44" xfId="11829"/>
    <cellStyle name="Comma [0] 11 45" xfId="11830"/>
    <cellStyle name="Comma [0] 11 46" xfId="11831"/>
    <cellStyle name="Comma [0] 11 47" xfId="11832"/>
    <cellStyle name="Comma [0] 11 48" xfId="11833"/>
    <cellStyle name="Comma [0] 11 49" xfId="11834"/>
    <cellStyle name="Comma [0] 11 5" xfId="11835"/>
    <cellStyle name="Comma [0] 11 50" xfId="11836"/>
    <cellStyle name="Comma [0] 11 51" xfId="11837"/>
    <cellStyle name="Comma [0] 11 52" xfId="11838"/>
    <cellStyle name="Comma [0] 11 53" xfId="11839"/>
    <cellStyle name="Comma [0] 11 54" xfId="11840"/>
    <cellStyle name="Comma [0] 11 55" xfId="11841"/>
    <cellStyle name="Comma [0] 11 56" xfId="11842"/>
    <cellStyle name="Comma [0] 11 57" xfId="11843"/>
    <cellStyle name="Comma [0] 11 58" xfId="11844"/>
    <cellStyle name="Comma [0] 11 59" xfId="11845"/>
    <cellStyle name="Comma [0] 11 6" xfId="11846"/>
    <cellStyle name="Comma [0] 11 60" xfId="11847"/>
    <cellStyle name="Comma [0] 11 61" xfId="11848"/>
    <cellStyle name="Comma [0] 11 62" xfId="11849"/>
    <cellStyle name="Comma [0] 11 63" xfId="11850"/>
    <cellStyle name="Comma [0] 11 64" xfId="11851"/>
    <cellStyle name="Comma [0] 11 65" xfId="11852"/>
    <cellStyle name="Comma [0] 11 65 2" xfId="30249"/>
    <cellStyle name="Comma [0] 11 65 2 2" xfId="33820"/>
    <cellStyle name="Comma [0] 11 65 3" xfId="32036"/>
    <cellStyle name="Comma [0] 11 7" xfId="11853"/>
    <cellStyle name="Comma [0] 11 8" xfId="11854"/>
    <cellStyle name="Comma [0] 11 9" xfId="11855"/>
    <cellStyle name="Comma [0] 11 9 2" xfId="11856"/>
    <cellStyle name="Comma [0] 11 9 2 2" xfId="11857"/>
    <cellStyle name="Comma [0] 11 9 2 2 2" xfId="11858"/>
    <cellStyle name="Comma [0] 11 9 2 2 2 2" xfId="11859"/>
    <cellStyle name="Comma [0] 11 9 2 2 3" xfId="11860"/>
    <cellStyle name="Comma [0] 11 9 2 3" xfId="11861"/>
    <cellStyle name="Comma [0] 11 9 2 3 2" xfId="11862"/>
    <cellStyle name="Comma [0] 11 9 2 3 2 2" xfId="11863"/>
    <cellStyle name="Comma [0] 11 9 2 3 3" xfId="11864"/>
    <cellStyle name="Comma [0] 11 9 2 4" xfId="11865"/>
    <cellStyle name="Comma [0] 11 9 2 4 2" xfId="11866"/>
    <cellStyle name="Comma [0] 11 9 2 5" xfId="11867"/>
    <cellStyle name="Comma [0] 11 9 2 5 2" xfId="11868"/>
    <cellStyle name="Comma [0] 11 9 2 6" xfId="11869"/>
    <cellStyle name="Comma [0] 110" xfId="11870"/>
    <cellStyle name="Comma [0] 111" xfId="11871"/>
    <cellStyle name="Comma [0] 112" xfId="11872"/>
    <cellStyle name="Comma [0] 113" xfId="11873"/>
    <cellStyle name="Comma [0] 114" xfId="11874"/>
    <cellStyle name="Comma [0] 115" xfId="11875"/>
    <cellStyle name="Comma [0] 116" xfId="11876"/>
    <cellStyle name="Comma [0] 117" xfId="11877"/>
    <cellStyle name="Comma [0] 118" xfId="11878"/>
    <cellStyle name="Comma [0] 119" xfId="11879"/>
    <cellStyle name="Comma [0] 12" xfId="11880"/>
    <cellStyle name="Comma [0] 12 10" xfId="11881"/>
    <cellStyle name="Comma [0] 12 11" xfId="11882"/>
    <cellStyle name="Comma [0] 12 12" xfId="11883"/>
    <cellStyle name="Comma [0] 12 13" xfId="11884"/>
    <cellStyle name="Comma [0] 12 14" xfId="11885"/>
    <cellStyle name="Comma [0] 12 15" xfId="11886"/>
    <cellStyle name="Comma [0] 12 16" xfId="11887"/>
    <cellStyle name="Comma [0] 12 17" xfId="11888"/>
    <cellStyle name="Comma [0] 12 18" xfId="11889"/>
    <cellStyle name="Comma [0] 12 19" xfId="11890"/>
    <cellStyle name="Comma [0] 12 2" xfId="11891"/>
    <cellStyle name="Comma [0] 12 2 2" xfId="11892"/>
    <cellStyle name="Comma [0] 12 20" xfId="11893"/>
    <cellStyle name="Comma [0] 12 21" xfId="11894"/>
    <cellStyle name="Comma [0] 12 22" xfId="11895"/>
    <cellStyle name="Comma [0] 12 23" xfId="11896"/>
    <cellStyle name="Comma [0] 12 24" xfId="11897"/>
    <cellStyle name="Comma [0] 12 25" xfId="11898"/>
    <cellStyle name="Comma [0] 12 26" xfId="11899"/>
    <cellStyle name="Comma [0] 12 27" xfId="11900"/>
    <cellStyle name="Comma [0] 12 28" xfId="11901"/>
    <cellStyle name="Comma [0] 12 29" xfId="11902"/>
    <cellStyle name="Comma [0] 12 3" xfId="11903"/>
    <cellStyle name="Comma [0] 12 30" xfId="11904"/>
    <cellStyle name="Comma [0] 12 31" xfId="11905"/>
    <cellStyle name="Comma [0] 12 32" xfId="11906"/>
    <cellStyle name="Comma [0] 12 33" xfId="11907"/>
    <cellStyle name="Comma [0] 12 34" xfId="11908"/>
    <cellStyle name="Comma [0] 12 35" xfId="11909"/>
    <cellStyle name="Comma [0] 12 36" xfId="11910"/>
    <cellStyle name="Comma [0] 12 37" xfId="11911"/>
    <cellStyle name="Comma [0] 12 38" xfId="11912"/>
    <cellStyle name="Comma [0] 12 39" xfId="11913"/>
    <cellStyle name="Comma [0] 12 4" xfId="11914"/>
    <cellStyle name="Comma [0] 12 40" xfId="11915"/>
    <cellStyle name="Comma [0] 12 41" xfId="11916"/>
    <cellStyle name="Comma [0] 12 42" xfId="11917"/>
    <cellStyle name="Comma [0] 12 43" xfId="11918"/>
    <cellStyle name="Comma [0] 12 44" xfId="11919"/>
    <cellStyle name="Comma [0] 12 45" xfId="11920"/>
    <cellStyle name="Comma [0] 12 46" xfId="11921"/>
    <cellStyle name="Comma [0] 12 47" xfId="11922"/>
    <cellStyle name="Comma [0] 12 48" xfId="11923"/>
    <cellStyle name="Comma [0] 12 49" xfId="11924"/>
    <cellStyle name="Comma [0] 12 5" xfId="11925"/>
    <cellStyle name="Comma [0] 12 50" xfId="11926"/>
    <cellStyle name="Comma [0] 12 51" xfId="11927"/>
    <cellStyle name="Comma [0] 12 52" xfId="11928"/>
    <cellStyle name="Comma [0] 12 53" xfId="11929"/>
    <cellStyle name="Comma [0] 12 54" xfId="11930"/>
    <cellStyle name="Comma [0] 12 55" xfId="11931"/>
    <cellStyle name="Comma [0] 12 56" xfId="11932"/>
    <cellStyle name="Comma [0] 12 57" xfId="11933"/>
    <cellStyle name="Comma [0] 12 58" xfId="11934"/>
    <cellStyle name="Comma [0] 12 59" xfId="11935"/>
    <cellStyle name="Comma [0] 12 6" xfId="11936"/>
    <cellStyle name="Comma [0] 12 60" xfId="11937"/>
    <cellStyle name="Comma [0] 12 61" xfId="11938"/>
    <cellStyle name="Comma [0] 12 62" xfId="11939"/>
    <cellStyle name="Comma [0] 12 63" xfId="11940"/>
    <cellStyle name="Comma [0] 12 64" xfId="11941"/>
    <cellStyle name="Comma [0] 12 7" xfId="11942"/>
    <cellStyle name="Comma [0] 12 8" xfId="11943"/>
    <cellStyle name="Comma [0] 12 9" xfId="11944"/>
    <cellStyle name="Comma [0] 120" xfId="11945"/>
    <cellStyle name="Comma [0] 121" xfId="11946"/>
    <cellStyle name="Comma [0] 122" xfId="11947"/>
    <cellStyle name="Comma [0] 123" xfId="11948"/>
    <cellStyle name="Comma [0] 124" xfId="11949"/>
    <cellStyle name="Comma [0] 125" xfId="11950"/>
    <cellStyle name="Comma [0] 126" xfId="11951"/>
    <cellStyle name="Comma [0] 127" xfId="11952"/>
    <cellStyle name="Comma [0] 128" xfId="11953"/>
    <cellStyle name="Comma [0] 129" xfId="11954"/>
    <cellStyle name="Comma [0] 13" xfId="11955"/>
    <cellStyle name="Comma [0] 13 10" xfId="11956"/>
    <cellStyle name="Comma [0] 13 11" xfId="11957"/>
    <cellStyle name="Comma [0] 13 12" xfId="11958"/>
    <cellStyle name="Comma [0] 13 13" xfId="11959"/>
    <cellStyle name="Comma [0] 13 14" xfId="11960"/>
    <cellStyle name="Comma [0] 13 15" xfId="11961"/>
    <cellStyle name="Comma [0] 13 16" xfId="11962"/>
    <cellStyle name="Comma [0] 13 17" xfId="11963"/>
    <cellStyle name="Comma [0] 13 18" xfId="11964"/>
    <cellStyle name="Comma [0] 13 19" xfId="11965"/>
    <cellStyle name="Comma [0] 13 2" xfId="11966"/>
    <cellStyle name="Comma [0] 13 2 2" xfId="11967"/>
    <cellStyle name="Comma [0] 13 20" xfId="11968"/>
    <cellStyle name="Comma [0] 13 21" xfId="11969"/>
    <cellStyle name="Comma [0] 13 22" xfId="11970"/>
    <cellStyle name="Comma [0] 13 23" xfId="11971"/>
    <cellStyle name="Comma [0] 13 24" xfId="11972"/>
    <cellStyle name="Comma [0] 13 25" xfId="11973"/>
    <cellStyle name="Comma [0] 13 26" xfId="11974"/>
    <cellStyle name="Comma [0] 13 27" xfId="11975"/>
    <cellStyle name="Comma [0] 13 28" xfId="11976"/>
    <cellStyle name="Comma [0] 13 29" xfId="11977"/>
    <cellStyle name="Comma [0] 13 3" xfId="11978"/>
    <cellStyle name="Comma [0] 13 30" xfId="11979"/>
    <cellStyle name="Comma [0] 13 31" xfId="11980"/>
    <cellStyle name="Comma [0] 13 32" xfId="11981"/>
    <cellStyle name="Comma [0] 13 33" xfId="11982"/>
    <cellStyle name="Comma [0] 13 34" xfId="11983"/>
    <cellStyle name="Comma [0] 13 35" xfId="11984"/>
    <cellStyle name="Comma [0] 13 36" xfId="11985"/>
    <cellStyle name="Comma [0] 13 37" xfId="11986"/>
    <cellStyle name="Comma [0] 13 38" xfId="11987"/>
    <cellStyle name="Comma [0] 13 39" xfId="11988"/>
    <cellStyle name="Comma [0] 13 4" xfId="11989"/>
    <cellStyle name="Comma [0] 13 40" xfId="11990"/>
    <cellStyle name="Comma [0] 13 41" xfId="11991"/>
    <cellStyle name="Comma [0] 13 42" xfId="11992"/>
    <cellStyle name="Comma [0] 13 43" xfId="11993"/>
    <cellStyle name="Comma [0] 13 44" xfId="11994"/>
    <cellStyle name="Comma [0] 13 45" xfId="11995"/>
    <cellStyle name="Comma [0] 13 46" xfId="11996"/>
    <cellStyle name="Comma [0] 13 47" xfId="11997"/>
    <cellStyle name="Comma [0] 13 48" xfId="11998"/>
    <cellStyle name="Comma [0] 13 49" xfId="11999"/>
    <cellStyle name="Comma [0] 13 5" xfId="12000"/>
    <cellStyle name="Comma [0] 13 50" xfId="12001"/>
    <cellStyle name="Comma [0] 13 51" xfId="12002"/>
    <cellStyle name="Comma [0] 13 52" xfId="12003"/>
    <cellStyle name="Comma [0] 13 53" xfId="12004"/>
    <cellStyle name="Comma [0] 13 54" xfId="12005"/>
    <cellStyle name="Comma [0] 13 55" xfId="12006"/>
    <cellStyle name="Comma [0] 13 56" xfId="12007"/>
    <cellStyle name="Comma [0] 13 57" xfId="12008"/>
    <cellStyle name="Comma [0] 13 58" xfId="12009"/>
    <cellStyle name="Comma [0] 13 59" xfId="12010"/>
    <cellStyle name="Comma [0] 13 6" xfId="12011"/>
    <cellStyle name="Comma [0] 13 60" xfId="12012"/>
    <cellStyle name="Comma [0] 13 61" xfId="12013"/>
    <cellStyle name="Comma [0] 13 62" xfId="12014"/>
    <cellStyle name="Comma [0] 13 63" xfId="12015"/>
    <cellStyle name="Comma [0] 13 64" xfId="12016"/>
    <cellStyle name="Comma [0] 13 7" xfId="12017"/>
    <cellStyle name="Comma [0] 13 8" xfId="12018"/>
    <cellStyle name="Comma [0] 13 9" xfId="12019"/>
    <cellStyle name="Comma [0] 130" xfId="12020"/>
    <cellStyle name="Comma [0] 131" xfId="12021"/>
    <cellStyle name="Comma [0] 132" xfId="12022"/>
    <cellStyle name="Comma [0] 133" xfId="12023"/>
    <cellStyle name="Comma [0] 134" xfId="12024"/>
    <cellStyle name="Comma [0] 135" xfId="12025"/>
    <cellStyle name="Comma [0] 136" xfId="12026"/>
    <cellStyle name="Comma [0] 137" xfId="12027"/>
    <cellStyle name="Comma [0] 138" xfId="12028"/>
    <cellStyle name="Comma [0] 139" xfId="12029"/>
    <cellStyle name="Comma [0] 14" xfId="12030"/>
    <cellStyle name="Comma [0] 14 10" xfId="12031"/>
    <cellStyle name="Comma [0] 14 11" xfId="12032"/>
    <cellStyle name="Comma [0] 14 12" xfId="12033"/>
    <cellStyle name="Comma [0] 14 13" xfId="12034"/>
    <cellStyle name="Comma [0] 14 14" xfId="12035"/>
    <cellStyle name="Comma [0] 14 15" xfId="12036"/>
    <cellStyle name="Comma [0] 14 16" xfId="12037"/>
    <cellStyle name="Comma [0] 14 17" xfId="12038"/>
    <cellStyle name="Comma [0] 14 18" xfId="12039"/>
    <cellStyle name="Comma [0] 14 19" xfId="12040"/>
    <cellStyle name="Comma [0] 14 2" xfId="12041"/>
    <cellStyle name="Comma [0] 14 2 2" xfId="12042"/>
    <cellStyle name="Comma [0] 14 2 2 2" xfId="12043"/>
    <cellStyle name="Comma [0] 14 2 2 3" xfId="12044"/>
    <cellStyle name="Comma [0] 14 2 3" xfId="12045"/>
    <cellStyle name="Comma [0] 14 2 4" xfId="12046"/>
    <cellStyle name="Comma [0] 14 20" xfId="12047"/>
    <cellStyle name="Comma [0] 14 21" xfId="12048"/>
    <cellStyle name="Comma [0] 14 22" xfId="12049"/>
    <cellStyle name="Comma [0] 14 23" xfId="12050"/>
    <cellStyle name="Comma [0] 14 24" xfId="12051"/>
    <cellStyle name="Comma [0] 14 25" xfId="12052"/>
    <cellStyle name="Comma [0] 14 26" xfId="12053"/>
    <cellStyle name="Comma [0] 14 27" xfId="12054"/>
    <cellStyle name="Comma [0] 14 28" xfId="12055"/>
    <cellStyle name="Comma [0] 14 29" xfId="12056"/>
    <cellStyle name="Comma [0] 14 3" xfId="12057"/>
    <cellStyle name="Comma [0] 14 30" xfId="12058"/>
    <cellStyle name="Comma [0] 14 31" xfId="12059"/>
    <cellStyle name="Comma [0] 14 32" xfId="12060"/>
    <cellStyle name="Comma [0] 14 33" xfId="12061"/>
    <cellStyle name="Comma [0] 14 34" xfId="12062"/>
    <cellStyle name="Comma [0] 14 35" xfId="12063"/>
    <cellStyle name="Comma [0] 14 36" xfId="12064"/>
    <cellStyle name="Comma [0] 14 37" xfId="12065"/>
    <cellStyle name="Comma [0] 14 38" xfId="12066"/>
    <cellStyle name="Comma [0] 14 39" xfId="12067"/>
    <cellStyle name="Comma [0] 14 4" xfId="12068"/>
    <cellStyle name="Comma [0] 14 40" xfId="12069"/>
    <cellStyle name="Comma [0] 14 41" xfId="12070"/>
    <cellStyle name="Comma [0] 14 42" xfId="12071"/>
    <cellStyle name="Comma [0] 14 43" xfId="12072"/>
    <cellStyle name="Comma [0] 14 44" xfId="12073"/>
    <cellStyle name="Comma [0] 14 45" xfId="12074"/>
    <cellStyle name="Comma [0] 14 46" xfId="12075"/>
    <cellStyle name="Comma [0] 14 47" xfId="12076"/>
    <cellStyle name="Comma [0] 14 48" xfId="12077"/>
    <cellStyle name="Comma [0] 14 49" xfId="12078"/>
    <cellStyle name="Comma [0] 14 5" xfId="12079"/>
    <cellStyle name="Comma [0] 14 50" xfId="12080"/>
    <cellStyle name="Comma [0] 14 51" xfId="12081"/>
    <cellStyle name="Comma [0] 14 52" xfId="12082"/>
    <cellStyle name="Comma [0] 14 53" xfId="12083"/>
    <cellStyle name="Comma [0] 14 54" xfId="12084"/>
    <cellStyle name="Comma [0] 14 55" xfId="12085"/>
    <cellStyle name="Comma [0] 14 56" xfId="12086"/>
    <cellStyle name="Comma [0] 14 57" xfId="12087"/>
    <cellStyle name="Comma [0] 14 58" xfId="12088"/>
    <cellStyle name="Comma [0] 14 59" xfId="12089"/>
    <cellStyle name="Comma [0] 14 6" xfId="12090"/>
    <cellStyle name="Comma [0] 14 60" xfId="12091"/>
    <cellStyle name="Comma [0] 14 61" xfId="12092"/>
    <cellStyle name="Comma [0] 14 62" xfId="12093"/>
    <cellStyle name="Comma [0] 14 63" xfId="12094"/>
    <cellStyle name="Comma [0] 14 64" xfId="12095"/>
    <cellStyle name="Comma [0] 14 65" xfId="12096"/>
    <cellStyle name="Comma [0] 14 65 2" xfId="30250"/>
    <cellStyle name="Comma [0] 14 65 2 2" xfId="33821"/>
    <cellStyle name="Comma [0] 14 65 3" xfId="32037"/>
    <cellStyle name="Comma [0] 14 7" xfId="12097"/>
    <cellStyle name="Comma [0] 14 8" xfId="12098"/>
    <cellStyle name="Comma [0] 14 9" xfId="12099"/>
    <cellStyle name="Comma [0] 140" xfId="12100"/>
    <cellStyle name="Comma [0] 141" xfId="12101"/>
    <cellStyle name="Comma [0] 142" xfId="12102"/>
    <cellStyle name="Comma [0] 143" xfId="12103"/>
    <cellStyle name="Comma [0] 144" xfId="12104"/>
    <cellStyle name="Comma [0] 145" xfId="12105"/>
    <cellStyle name="Comma [0] 146" xfId="12106"/>
    <cellStyle name="Comma [0] 147" xfId="12107"/>
    <cellStyle name="Comma [0] 148" xfId="12108"/>
    <cellStyle name="Comma [0] 149" xfId="12109"/>
    <cellStyle name="Comma [0] 15" xfId="12110"/>
    <cellStyle name="Comma [0] 15 10" xfId="12111"/>
    <cellStyle name="Comma [0] 15 11" xfId="12112"/>
    <cellStyle name="Comma [0] 15 12" xfId="12113"/>
    <cellStyle name="Comma [0] 15 13" xfId="12114"/>
    <cellStyle name="Comma [0] 15 14" xfId="12115"/>
    <cellStyle name="Comma [0] 15 15" xfId="12116"/>
    <cellStyle name="Comma [0] 15 16" xfId="12117"/>
    <cellStyle name="Comma [0] 15 17" xfId="12118"/>
    <cellStyle name="Comma [0] 15 18" xfId="12119"/>
    <cellStyle name="Comma [0] 15 19" xfId="12120"/>
    <cellStyle name="Comma [0] 15 2" xfId="12121"/>
    <cellStyle name="Comma [0] 15 20" xfId="12122"/>
    <cellStyle name="Comma [0] 15 21" xfId="12123"/>
    <cellStyle name="Comma [0] 15 22" xfId="12124"/>
    <cellStyle name="Comma [0] 15 23" xfId="12125"/>
    <cellStyle name="Comma [0] 15 24" xfId="12126"/>
    <cellStyle name="Comma [0] 15 25" xfId="12127"/>
    <cellStyle name="Comma [0] 15 26" xfId="12128"/>
    <cellStyle name="Comma [0] 15 27" xfId="12129"/>
    <cellStyle name="Comma [0] 15 28" xfId="12130"/>
    <cellStyle name="Comma [0] 15 29" xfId="12131"/>
    <cellStyle name="Comma [0] 15 3" xfId="12132"/>
    <cellStyle name="Comma [0] 15 30" xfId="12133"/>
    <cellStyle name="Comma [0] 15 31" xfId="12134"/>
    <cellStyle name="Comma [0] 15 32" xfId="12135"/>
    <cellStyle name="Comma [0] 15 33" xfId="12136"/>
    <cellStyle name="Comma [0] 15 34" xfId="12137"/>
    <cellStyle name="Comma [0] 15 35" xfId="12138"/>
    <cellStyle name="Comma [0] 15 36" xfId="12139"/>
    <cellStyle name="Comma [0] 15 37" xfId="12140"/>
    <cellStyle name="Comma [0] 15 38" xfId="12141"/>
    <cellStyle name="Comma [0] 15 39" xfId="12142"/>
    <cellStyle name="Comma [0] 15 4" xfId="12143"/>
    <cellStyle name="Comma [0] 15 40" xfId="12144"/>
    <cellStyle name="Comma [0] 15 41" xfId="12145"/>
    <cellStyle name="Comma [0] 15 42" xfId="12146"/>
    <cellStyle name="Comma [0] 15 43" xfId="12147"/>
    <cellStyle name="Comma [0] 15 44" xfId="12148"/>
    <cellStyle name="Comma [0] 15 45" xfId="12149"/>
    <cellStyle name="Comma [0] 15 46" xfId="12150"/>
    <cellStyle name="Comma [0] 15 47" xfId="12151"/>
    <cellStyle name="Comma [0] 15 48" xfId="12152"/>
    <cellStyle name="Comma [0] 15 49" xfId="12153"/>
    <cellStyle name="Comma [0] 15 5" xfId="12154"/>
    <cellStyle name="Comma [0] 15 50" xfId="12155"/>
    <cellStyle name="Comma [0] 15 51" xfId="12156"/>
    <cellStyle name="Comma [0] 15 52" xfId="12157"/>
    <cellStyle name="Comma [0] 15 53" xfId="12158"/>
    <cellStyle name="Comma [0] 15 54" xfId="12159"/>
    <cellStyle name="Comma [0] 15 55" xfId="12160"/>
    <cellStyle name="Comma [0] 15 56" xfId="12161"/>
    <cellStyle name="Comma [0] 15 57" xfId="12162"/>
    <cellStyle name="Comma [0] 15 58" xfId="12163"/>
    <cellStyle name="Comma [0] 15 59" xfId="12164"/>
    <cellStyle name="Comma [0] 15 6" xfId="12165"/>
    <cellStyle name="Comma [0] 15 60" xfId="12166"/>
    <cellStyle name="Comma [0] 15 61" xfId="12167"/>
    <cellStyle name="Comma [0] 15 62" xfId="12168"/>
    <cellStyle name="Comma [0] 15 63" xfId="12169"/>
    <cellStyle name="Comma [0] 15 64" xfId="12170"/>
    <cellStyle name="Comma [0] 15 7" xfId="12171"/>
    <cellStyle name="Comma [0] 15 8" xfId="12172"/>
    <cellStyle name="Comma [0] 15 9" xfId="12173"/>
    <cellStyle name="Comma [0] 150" xfId="12174"/>
    <cellStyle name="Comma [0] 151" xfId="12175"/>
    <cellStyle name="Comma [0] 152" xfId="12176"/>
    <cellStyle name="Comma [0] 153" xfId="12177"/>
    <cellStyle name="Comma [0] 153 11" xfId="12178"/>
    <cellStyle name="Comma [0] 154" xfId="12179"/>
    <cellStyle name="Comma [0] 155" xfId="12180"/>
    <cellStyle name="Comma [0] 155 2" xfId="12181"/>
    <cellStyle name="Comma [0] 155 2 2" xfId="12182"/>
    <cellStyle name="Comma [0] 155 2 2 2" xfId="12183"/>
    <cellStyle name="Comma [0] 155 2 3" xfId="12184"/>
    <cellStyle name="Comma [0] 155 3" xfId="12185"/>
    <cellStyle name="Comma [0] 155 3 2" xfId="12186"/>
    <cellStyle name="Comma [0] 155 3 2 2" xfId="12187"/>
    <cellStyle name="Comma [0] 155 3 3" xfId="12188"/>
    <cellStyle name="Comma [0] 155 4" xfId="12189"/>
    <cellStyle name="Comma [0] 155 4 2" xfId="12190"/>
    <cellStyle name="Comma [0] 155 4 2 2" xfId="12191"/>
    <cellStyle name="Comma [0] 155 4 3" xfId="12192"/>
    <cellStyle name="Comma [0] 155 5" xfId="12193"/>
    <cellStyle name="Comma [0] 155 5 2" xfId="12194"/>
    <cellStyle name="Comma [0] 155 6" xfId="12195"/>
    <cellStyle name="Comma [0] 155 6 2" xfId="12196"/>
    <cellStyle name="Comma [0] 155 7" xfId="12197"/>
    <cellStyle name="Comma [0] 156" xfId="12198"/>
    <cellStyle name="Comma [0] 156 2" xfId="12199"/>
    <cellStyle name="Comma [0] 156 2 2" xfId="12200"/>
    <cellStyle name="Comma [0] 156 2 2 2" xfId="12201"/>
    <cellStyle name="Comma [0] 156 2 3" xfId="12202"/>
    <cellStyle name="Comma [0] 156 3" xfId="12203"/>
    <cellStyle name="Comma [0] 156 3 2" xfId="12204"/>
    <cellStyle name="Comma [0] 156 3 2 2" xfId="12205"/>
    <cellStyle name="Comma [0] 156 3 3" xfId="12206"/>
    <cellStyle name="Comma [0] 156 4" xfId="12207"/>
    <cellStyle name="Comma [0] 156 4 2" xfId="12208"/>
    <cellStyle name="Comma [0] 156 4 2 2" xfId="12209"/>
    <cellStyle name="Comma [0] 156 4 3" xfId="12210"/>
    <cellStyle name="Comma [0] 156 5" xfId="12211"/>
    <cellStyle name="Comma [0] 156 5 2" xfId="12212"/>
    <cellStyle name="Comma [0] 156 6" xfId="12213"/>
    <cellStyle name="Comma [0] 156 6 2" xfId="12214"/>
    <cellStyle name="Comma [0] 156 7" xfId="12215"/>
    <cellStyle name="Comma [0] 157" xfId="12216"/>
    <cellStyle name="Comma [0] 157 2" xfId="12217"/>
    <cellStyle name="Comma [0] 157 2 2" xfId="12218"/>
    <cellStyle name="Comma [0] 157 2 2 2" xfId="12219"/>
    <cellStyle name="Comma [0] 157 2 3" xfId="12220"/>
    <cellStyle name="Comma [0] 157 3" xfId="12221"/>
    <cellStyle name="Comma [0] 157 3 2" xfId="12222"/>
    <cellStyle name="Comma [0] 157 3 2 2" xfId="12223"/>
    <cellStyle name="Comma [0] 157 3 3" xfId="12224"/>
    <cellStyle name="Comma [0] 157 4" xfId="12225"/>
    <cellStyle name="Comma [0] 157 4 2" xfId="12226"/>
    <cellStyle name="Comma [0] 157 4 2 2" xfId="12227"/>
    <cellStyle name="Comma [0] 157 4 3" xfId="12228"/>
    <cellStyle name="Comma [0] 157 5" xfId="12229"/>
    <cellStyle name="Comma [0] 157 5 2" xfId="12230"/>
    <cellStyle name="Comma [0] 157 6" xfId="12231"/>
    <cellStyle name="Comma [0] 157 6 2" xfId="12232"/>
    <cellStyle name="Comma [0] 157 7" xfId="12233"/>
    <cellStyle name="Comma [0] 158" xfId="12234"/>
    <cellStyle name="Comma [0] 159" xfId="12235"/>
    <cellStyle name="Comma [0] 16" xfId="12236"/>
    <cellStyle name="Comma [0] 16 10" xfId="12237"/>
    <cellStyle name="Comma [0] 16 11" xfId="12238"/>
    <cellStyle name="Comma [0] 16 12" xfId="12239"/>
    <cellStyle name="Comma [0] 16 13" xfId="12240"/>
    <cellStyle name="Comma [0] 16 14" xfId="12241"/>
    <cellStyle name="Comma [0] 16 15" xfId="12242"/>
    <cellStyle name="Comma [0] 16 16" xfId="12243"/>
    <cellStyle name="Comma [0] 16 17" xfId="12244"/>
    <cellStyle name="Comma [0] 16 18" xfId="12245"/>
    <cellStyle name="Comma [0] 16 19" xfId="12246"/>
    <cellStyle name="Comma [0] 16 2" xfId="12247"/>
    <cellStyle name="Comma [0] 16 20" xfId="12248"/>
    <cellStyle name="Comma [0] 16 21" xfId="12249"/>
    <cellStyle name="Comma [0] 16 22" xfId="12250"/>
    <cellStyle name="Comma [0] 16 23" xfId="12251"/>
    <cellStyle name="Comma [0] 16 24" xfId="12252"/>
    <cellStyle name="Comma [0] 16 25" xfId="12253"/>
    <cellStyle name="Comma [0] 16 26" xfId="12254"/>
    <cellStyle name="Comma [0] 16 27" xfId="12255"/>
    <cellStyle name="Comma [0] 16 28" xfId="12256"/>
    <cellStyle name="Comma [0] 16 29" xfId="12257"/>
    <cellStyle name="Comma [0] 16 3" xfId="12258"/>
    <cellStyle name="Comma [0] 16 30" xfId="12259"/>
    <cellStyle name="Comma [0] 16 31" xfId="12260"/>
    <cellStyle name="Comma [0] 16 32" xfId="12261"/>
    <cellStyle name="Comma [0] 16 33" xfId="12262"/>
    <cellStyle name="Comma [0] 16 34" xfId="12263"/>
    <cellStyle name="Comma [0] 16 35" xfId="12264"/>
    <cellStyle name="Comma [0] 16 36" xfId="12265"/>
    <cellStyle name="Comma [0] 16 37" xfId="12266"/>
    <cellStyle name="Comma [0] 16 38" xfId="12267"/>
    <cellStyle name="Comma [0] 16 39" xfId="12268"/>
    <cellStyle name="Comma [0] 16 4" xfId="12269"/>
    <cellStyle name="Comma [0] 16 40" xfId="12270"/>
    <cellStyle name="Comma [0] 16 41" xfId="12271"/>
    <cellStyle name="Comma [0] 16 42" xfId="12272"/>
    <cellStyle name="Comma [0] 16 43" xfId="12273"/>
    <cellStyle name="Comma [0] 16 44" xfId="12274"/>
    <cellStyle name="Comma [0] 16 45" xfId="12275"/>
    <cellStyle name="Comma [0] 16 46" xfId="12276"/>
    <cellStyle name="Comma [0] 16 47" xfId="12277"/>
    <cellStyle name="Comma [0] 16 48" xfId="12278"/>
    <cellStyle name="Comma [0] 16 49" xfId="12279"/>
    <cellStyle name="Comma [0] 16 5" xfId="12280"/>
    <cellStyle name="Comma [0] 16 50" xfId="12281"/>
    <cellStyle name="Comma [0] 16 51" xfId="12282"/>
    <cellStyle name="Comma [0] 16 52" xfId="12283"/>
    <cellStyle name="Comma [0] 16 53" xfId="12284"/>
    <cellStyle name="Comma [0] 16 54" xfId="12285"/>
    <cellStyle name="Comma [0] 16 55" xfId="12286"/>
    <cellStyle name="Comma [0] 16 56" xfId="12287"/>
    <cellStyle name="Comma [0] 16 57" xfId="12288"/>
    <cellStyle name="Comma [0] 16 58" xfId="12289"/>
    <cellStyle name="Comma [0] 16 59" xfId="12290"/>
    <cellStyle name="Comma [0] 16 6" xfId="12291"/>
    <cellStyle name="Comma [0] 16 60" xfId="12292"/>
    <cellStyle name="Comma [0] 16 61" xfId="12293"/>
    <cellStyle name="Comma [0] 16 62" xfId="12294"/>
    <cellStyle name="Comma [0] 16 63" xfId="12295"/>
    <cellStyle name="Comma [0] 16 64" xfId="12296"/>
    <cellStyle name="Comma [0] 16 7" xfId="12297"/>
    <cellStyle name="Comma [0] 16 8" xfId="12298"/>
    <cellStyle name="Comma [0] 16 9" xfId="12299"/>
    <cellStyle name="Comma [0] 160" xfId="12300"/>
    <cellStyle name="Comma [0] 161" xfId="12301"/>
    <cellStyle name="Comma [0] 162" xfId="12302"/>
    <cellStyle name="Comma [0] 163" xfId="12303"/>
    <cellStyle name="Comma [0] 164" xfId="12304"/>
    <cellStyle name="Comma [0] 165" xfId="12305"/>
    <cellStyle name="Comma [0] 166" xfId="12306"/>
    <cellStyle name="Comma [0] 167" xfId="12307"/>
    <cellStyle name="Comma [0] 168" xfId="12308"/>
    <cellStyle name="Comma [0] 169" xfId="12309"/>
    <cellStyle name="Comma [0] 17" xfId="12310"/>
    <cellStyle name="Comma [0] 17 10" xfId="12311"/>
    <cellStyle name="Comma [0] 17 11" xfId="12312"/>
    <cellStyle name="Comma [0] 17 12" xfId="12313"/>
    <cellStyle name="Comma [0] 17 13" xfId="12314"/>
    <cellStyle name="Comma [0] 17 14" xfId="12315"/>
    <cellStyle name="Comma [0] 17 15" xfId="12316"/>
    <cellStyle name="Comma [0] 17 16" xfId="12317"/>
    <cellStyle name="Comma [0] 17 17" xfId="12318"/>
    <cellStyle name="Comma [0] 17 18" xfId="12319"/>
    <cellStyle name="Comma [0] 17 19" xfId="12320"/>
    <cellStyle name="Comma [0] 17 2" xfId="12321"/>
    <cellStyle name="Comma [0] 17 20" xfId="12322"/>
    <cellStyle name="Comma [0] 17 21" xfId="12323"/>
    <cellStyle name="Comma [0] 17 22" xfId="12324"/>
    <cellStyle name="Comma [0] 17 23" xfId="12325"/>
    <cellStyle name="Comma [0] 17 24" xfId="12326"/>
    <cellStyle name="Comma [0] 17 25" xfId="12327"/>
    <cellStyle name="Comma [0] 17 26" xfId="12328"/>
    <cellStyle name="Comma [0] 17 27" xfId="12329"/>
    <cellStyle name="Comma [0] 17 28" xfId="12330"/>
    <cellStyle name="Comma [0] 17 29" xfId="12331"/>
    <cellStyle name="Comma [0] 17 3" xfId="12332"/>
    <cellStyle name="Comma [0] 17 30" xfId="12333"/>
    <cellStyle name="Comma [0] 17 31" xfId="12334"/>
    <cellStyle name="Comma [0] 17 32" xfId="12335"/>
    <cellStyle name="Comma [0] 17 33" xfId="12336"/>
    <cellStyle name="Comma [0] 17 34" xfId="12337"/>
    <cellStyle name="Comma [0] 17 35" xfId="12338"/>
    <cellStyle name="Comma [0] 17 36" xfId="12339"/>
    <cellStyle name="Comma [0] 17 37" xfId="12340"/>
    <cellStyle name="Comma [0] 17 38" xfId="12341"/>
    <cellStyle name="Comma [0] 17 39" xfId="12342"/>
    <cellStyle name="Comma [0] 17 4" xfId="12343"/>
    <cellStyle name="Comma [0] 17 40" xfId="12344"/>
    <cellStyle name="Comma [0] 17 41" xfId="12345"/>
    <cellStyle name="Comma [0] 17 42" xfId="12346"/>
    <cellStyle name="Comma [0] 17 43" xfId="12347"/>
    <cellStyle name="Comma [0] 17 44" xfId="12348"/>
    <cellStyle name="Comma [0] 17 45" xfId="12349"/>
    <cellStyle name="Comma [0] 17 46" xfId="12350"/>
    <cellStyle name="Comma [0] 17 47" xfId="12351"/>
    <cellStyle name="Comma [0] 17 48" xfId="12352"/>
    <cellStyle name="Comma [0] 17 49" xfId="12353"/>
    <cellStyle name="Comma [0] 17 5" xfId="12354"/>
    <cellStyle name="Comma [0] 17 50" xfId="12355"/>
    <cellStyle name="Comma [0] 17 51" xfId="12356"/>
    <cellStyle name="Comma [0] 17 52" xfId="12357"/>
    <cellStyle name="Comma [0] 17 53" xfId="12358"/>
    <cellStyle name="Comma [0] 17 54" xfId="12359"/>
    <cellStyle name="Comma [0] 17 55" xfId="12360"/>
    <cellStyle name="Comma [0] 17 56" xfId="12361"/>
    <cellStyle name="Comma [0] 17 57" xfId="12362"/>
    <cellStyle name="Comma [0] 17 58" xfId="12363"/>
    <cellStyle name="Comma [0] 17 59" xfId="12364"/>
    <cellStyle name="Comma [0] 17 6" xfId="12365"/>
    <cellStyle name="Comma [0] 17 60" xfId="12366"/>
    <cellStyle name="Comma [0] 17 61" xfId="12367"/>
    <cellStyle name="Comma [0] 17 62" xfId="12368"/>
    <cellStyle name="Comma [0] 17 63" xfId="12369"/>
    <cellStyle name="Comma [0] 17 64" xfId="12370"/>
    <cellStyle name="Comma [0] 17 7" xfId="12371"/>
    <cellStyle name="Comma [0] 17 8" xfId="12372"/>
    <cellStyle name="Comma [0] 17 9" xfId="12373"/>
    <cellStyle name="Comma [0] 170" xfId="12374"/>
    <cellStyle name="Comma [0] 171" xfId="12375"/>
    <cellStyle name="Comma [0] 172" xfId="12376"/>
    <cellStyle name="Comma [0] 173" xfId="12377"/>
    <cellStyle name="Comma [0] 174" xfId="12378"/>
    <cellStyle name="Comma [0] 175" xfId="12379"/>
    <cellStyle name="Comma [0] 176" xfId="12380"/>
    <cellStyle name="Comma [0] 177" xfId="12381"/>
    <cellStyle name="Comma [0] 178" xfId="12382"/>
    <cellStyle name="Comma [0] 179" xfId="12383"/>
    <cellStyle name="Comma [0] 18" xfId="12384"/>
    <cellStyle name="Comma [0] 18 10" xfId="12385"/>
    <cellStyle name="Comma [0] 18 11" xfId="12386"/>
    <cellStyle name="Comma [0] 18 12" xfId="12387"/>
    <cellStyle name="Comma [0] 18 13" xfId="12388"/>
    <cellStyle name="Comma [0] 18 14" xfId="12389"/>
    <cellStyle name="Comma [0] 18 15" xfId="12390"/>
    <cellStyle name="Comma [0] 18 16" xfId="12391"/>
    <cellStyle name="Comma [0] 18 17" xfId="12392"/>
    <cellStyle name="Comma [0] 18 18" xfId="12393"/>
    <cellStyle name="Comma [0] 18 19" xfId="12394"/>
    <cellStyle name="Comma [0] 18 2" xfId="12395"/>
    <cellStyle name="Comma [0] 18 20" xfId="12396"/>
    <cellStyle name="Comma [0] 18 21" xfId="12397"/>
    <cellStyle name="Comma [0] 18 22" xfId="12398"/>
    <cellStyle name="Comma [0] 18 23" xfId="12399"/>
    <cellStyle name="Comma [0] 18 24" xfId="12400"/>
    <cellStyle name="Comma [0] 18 25" xfId="12401"/>
    <cellStyle name="Comma [0] 18 26" xfId="12402"/>
    <cellStyle name="Comma [0] 18 27" xfId="12403"/>
    <cellStyle name="Comma [0] 18 28" xfId="12404"/>
    <cellStyle name="Comma [0] 18 29" xfId="12405"/>
    <cellStyle name="Comma [0] 18 3" xfId="12406"/>
    <cellStyle name="Comma [0] 18 30" xfId="12407"/>
    <cellStyle name="Comma [0] 18 31" xfId="12408"/>
    <cellStyle name="Comma [0] 18 32" xfId="12409"/>
    <cellStyle name="Comma [0] 18 33" xfId="12410"/>
    <cellStyle name="Comma [0] 18 34" xfId="12411"/>
    <cellStyle name="Comma [0] 18 35" xfId="12412"/>
    <cellStyle name="Comma [0] 18 36" xfId="12413"/>
    <cellStyle name="Comma [0] 18 37" xfId="12414"/>
    <cellStyle name="Comma [0] 18 38" xfId="12415"/>
    <cellStyle name="Comma [0] 18 39" xfId="12416"/>
    <cellStyle name="Comma [0] 18 4" xfId="12417"/>
    <cellStyle name="Comma [0] 18 40" xfId="12418"/>
    <cellStyle name="Comma [0] 18 41" xfId="12419"/>
    <cellStyle name="Comma [0] 18 42" xfId="12420"/>
    <cellStyle name="Comma [0] 18 43" xfId="12421"/>
    <cellStyle name="Comma [0] 18 44" xfId="12422"/>
    <cellStyle name="Comma [0] 18 45" xfId="12423"/>
    <cellStyle name="Comma [0] 18 46" xfId="12424"/>
    <cellStyle name="Comma [0] 18 47" xfId="12425"/>
    <cellStyle name="Comma [0] 18 48" xfId="12426"/>
    <cellStyle name="Comma [0] 18 49" xfId="12427"/>
    <cellStyle name="Comma [0] 18 5" xfId="12428"/>
    <cellStyle name="Comma [0] 18 50" xfId="12429"/>
    <cellStyle name="Comma [0] 18 51" xfId="12430"/>
    <cellStyle name="Comma [0] 18 52" xfId="12431"/>
    <cellStyle name="Comma [0] 18 53" xfId="12432"/>
    <cellStyle name="Comma [0] 18 54" xfId="12433"/>
    <cellStyle name="Comma [0] 18 55" xfId="12434"/>
    <cellStyle name="Comma [0] 18 56" xfId="12435"/>
    <cellStyle name="Comma [0] 18 57" xfId="12436"/>
    <cellStyle name="Comma [0] 18 58" xfId="12437"/>
    <cellStyle name="Comma [0] 18 59" xfId="12438"/>
    <cellStyle name="Comma [0] 18 6" xfId="12439"/>
    <cellStyle name="Comma [0] 18 60" xfId="12440"/>
    <cellStyle name="Comma [0] 18 61" xfId="12441"/>
    <cellStyle name="Comma [0] 18 62" xfId="12442"/>
    <cellStyle name="Comma [0] 18 63" xfId="12443"/>
    <cellStyle name="Comma [0] 18 64" xfId="12444"/>
    <cellStyle name="Comma [0] 18 7" xfId="12445"/>
    <cellStyle name="Comma [0] 18 8" xfId="12446"/>
    <cellStyle name="Comma [0] 18 9" xfId="12447"/>
    <cellStyle name="Comma [0] 180" xfId="12448"/>
    <cellStyle name="Comma [0] 181" xfId="12449"/>
    <cellStyle name="Comma [0] 182" xfId="12450"/>
    <cellStyle name="Comma [0] 183" xfId="12451"/>
    <cellStyle name="Comma [0] 184" xfId="12452"/>
    <cellStyle name="Comma [0] 185" xfId="12453"/>
    <cellStyle name="Comma [0] 186" xfId="12454"/>
    <cellStyle name="Comma [0] 187" xfId="12455"/>
    <cellStyle name="Comma [0] 187 2" xfId="12456"/>
    <cellStyle name="Comma [0] 187 2 2" xfId="12457"/>
    <cellStyle name="Comma [0] 187 2 2 2" xfId="12458"/>
    <cellStyle name="Comma [0] 187 2 3" xfId="12459"/>
    <cellStyle name="Comma [0] 187 3" xfId="12460"/>
    <cellStyle name="Comma [0] 187 3 2" xfId="12461"/>
    <cellStyle name="Comma [0] 187 3 2 2" xfId="12462"/>
    <cellStyle name="Comma [0] 187 3 3" xfId="12463"/>
    <cellStyle name="Comma [0] 187 4" xfId="12464"/>
    <cellStyle name="Comma [0] 187 4 2" xfId="12465"/>
    <cellStyle name="Comma [0] 187 5" xfId="12466"/>
    <cellStyle name="Comma [0] 187 5 2" xfId="12467"/>
    <cellStyle name="Comma [0] 187 6" xfId="12468"/>
    <cellStyle name="Comma [0] 188" xfId="12469"/>
    <cellStyle name="Comma [0] 188 2" xfId="12470"/>
    <cellStyle name="Comma [0] 188 2 2" xfId="12471"/>
    <cellStyle name="Comma [0] 188 2 2 2" xfId="30252"/>
    <cellStyle name="Comma [0] 188 2 2 2 2" xfId="33823"/>
    <cellStyle name="Comma [0] 188 2 2 3" xfId="32039"/>
    <cellStyle name="Comma [0] 188 2 3" xfId="30251"/>
    <cellStyle name="Comma [0] 188 2 3 2" xfId="33822"/>
    <cellStyle name="Comma [0] 188 2 4" xfId="32038"/>
    <cellStyle name="Comma [0] 188 3" xfId="12472"/>
    <cellStyle name="Comma [0] 188 3 2" xfId="12473"/>
    <cellStyle name="Comma [0] 188 3 2 2" xfId="12474"/>
    <cellStyle name="Comma [0] 188 3 3" xfId="12475"/>
    <cellStyle name="Comma [0] 188 4" xfId="12476"/>
    <cellStyle name="Comma [0] 188 4 2" xfId="12477"/>
    <cellStyle name="Comma [0] 188 4 2 2" xfId="12478"/>
    <cellStyle name="Comma [0] 188 4 3" xfId="12479"/>
    <cellStyle name="Comma [0] 188 5" xfId="12480"/>
    <cellStyle name="Comma [0] 188 5 2" xfId="12481"/>
    <cellStyle name="Comma [0] 188 6" xfId="12482"/>
    <cellStyle name="Comma [0] 188 6 2" xfId="12483"/>
    <cellStyle name="Comma [0] 188 7" xfId="12484"/>
    <cellStyle name="Comma [0] 189" xfId="12485"/>
    <cellStyle name="Comma [0] 19" xfId="12486"/>
    <cellStyle name="Comma [0] 19 10" xfId="12487"/>
    <cellStyle name="Comma [0] 19 10 2" xfId="12488"/>
    <cellStyle name="Comma [0] 19 10 2 2" xfId="12489"/>
    <cellStyle name="Comma [0] 19 10 3" xfId="12490"/>
    <cellStyle name="Comma [0] 19 11" xfId="12491"/>
    <cellStyle name="Comma [0] 19 2" xfId="12492"/>
    <cellStyle name="Comma [0] 19 3" xfId="12493"/>
    <cellStyle name="Comma [0] 19 3 2" xfId="12494"/>
    <cellStyle name="Comma [0] 19 3 2 2" xfId="12495"/>
    <cellStyle name="Comma [0] 19 3 2 2 2" xfId="12496"/>
    <cellStyle name="Comma [0] 19 3 2 3" xfId="12497"/>
    <cellStyle name="Comma [0] 19 3 3" xfId="12498"/>
    <cellStyle name="Comma [0] 19 3 3 2" xfId="12499"/>
    <cellStyle name="Comma [0] 19 3 3 2 2" xfId="12500"/>
    <cellStyle name="Comma [0] 19 3 3 3" xfId="12501"/>
    <cellStyle name="Comma [0] 19 3 4" xfId="12502"/>
    <cellStyle name="Comma [0] 19 3 4 2" xfId="12503"/>
    <cellStyle name="Comma [0] 19 3 5" xfId="12504"/>
    <cellStyle name="Comma [0] 19 3 5 2" xfId="12505"/>
    <cellStyle name="Comma [0] 19 3 6" xfId="12506"/>
    <cellStyle name="Comma [0] 19 4" xfId="12507"/>
    <cellStyle name="Comma [0] 19 5" xfId="12508"/>
    <cellStyle name="Comma [0] 19 6" xfId="12509"/>
    <cellStyle name="Comma [0] 19 7" xfId="12510"/>
    <cellStyle name="Comma [0] 19 8" xfId="12511"/>
    <cellStyle name="Comma [0] 19 9" xfId="12512"/>
    <cellStyle name="Comma [0] 19 9 2" xfId="12513"/>
    <cellStyle name="Comma [0] 19 9 2 2" xfId="12514"/>
    <cellStyle name="Comma [0] 19 9 3" xfId="12515"/>
    <cellStyle name="Comma [0] 190" xfId="12516"/>
    <cellStyle name="Comma [0] 191" xfId="12517"/>
    <cellStyle name="Comma [0] 192" xfId="12518"/>
    <cellStyle name="Comma [0] 193" xfId="12519"/>
    <cellStyle name="Comma [0] 194" xfId="12520"/>
    <cellStyle name="Comma [0] 195" xfId="12521"/>
    <cellStyle name="Comma [0] 196" xfId="12522"/>
    <cellStyle name="Comma [0] 197" xfId="12523"/>
    <cellStyle name="Comma [0] 198" xfId="12524"/>
    <cellStyle name="Comma [0] 199" xfId="12525"/>
    <cellStyle name="Comma [0] 2" xfId="12526"/>
    <cellStyle name="Comma [0] 2 10" xfId="12527"/>
    <cellStyle name="Comma [0] 2 11" xfId="12528"/>
    <cellStyle name="Comma [0] 2 11 2" xfId="12529"/>
    <cellStyle name="Comma [0] 2 11 2 2" xfId="12530"/>
    <cellStyle name="Comma [0] 2 11 2 2 2" xfId="12531"/>
    <cellStyle name="Comma [0] 2 11 2 2 2 2" xfId="12532"/>
    <cellStyle name="Comma [0] 2 11 2 2 2 2 2" xfId="12533"/>
    <cellStyle name="Comma [0] 2 11 2 2 2 3" xfId="12534"/>
    <cellStyle name="Comma [0] 2 11 2 2 3" xfId="12535"/>
    <cellStyle name="Comma [0] 2 11 2 2 3 2" xfId="12536"/>
    <cellStyle name="Comma [0] 2 11 2 2 3 2 2" xfId="12537"/>
    <cellStyle name="Comma [0] 2 11 2 2 3 3" xfId="12538"/>
    <cellStyle name="Comma [0] 2 11 2 2 4" xfId="12539"/>
    <cellStyle name="Comma [0] 2 11 2 2 4 2" xfId="12540"/>
    <cellStyle name="Comma [0] 2 11 2 2 5" xfId="12541"/>
    <cellStyle name="Comma [0] 2 11 2 2 5 2" xfId="12542"/>
    <cellStyle name="Comma [0] 2 11 2 2 6" xfId="12543"/>
    <cellStyle name="Comma [0] 2 11 2 3" xfId="12544"/>
    <cellStyle name="Comma [0] 2 11 2 3 2" xfId="12545"/>
    <cellStyle name="Comma [0] 2 11 2 3 2 2" xfId="12546"/>
    <cellStyle name="Comma [0] 2 11 2 3 3" xfId="12547"/>
    <cellStyle name="Comma [0] 2 11 2 4" xfId="12548"/>
    <cellStyle name="Comma [0] 2 11 2 4 2" xfId="12549"/>
    <cellStyle name="Comma [0] 2 11 2 4 2 2" xfId="12550"/>
    <cellStyle name="Comma [0] 2 11 2 4 3" xfId="12551"/>
    <cellStyle name="Comma [0] 2 11 2 5" xfId="12552"/>
    <cellStyle name="Comma [0] 2 11 2 5 2" xfId="12553"/>
    <cellStyle name="Comma [0] 2 11 2 6" xfId="12554"/>
    <cellStyle name="Comma [0] 2 11 2 6 2" xfId="12555"/>
    <cellStyle name="Comma [0] 2 11 2 7" xfId="12556"/>
    <cellStyle name="Comma [0] 2 12" xfId="12557"/>
    <cellStyle name="Comma [0] 2 13" xfId="12558"/>
    <cellStyle name="Comma [0] 2 14" xfId="12559"/>
    <cellStyle name="Comma [0] 2 15" xfId="12560"/>
    <cellStyle name="Comma [0] 2 16" xfId="12561"/>
    <cellStyle name="Comma [0] 2 17" xfId="12562"/>
    <cellStyle name="Comma [0] 2 18" xfId="12563"/>
    <cellStyle name="Comma [0] 2 19" xfId="12564"/>
    <cellStyle name="Comma [0] 2 2" xfId="12565"/>
    <cellStyle name="Comma [0] 2 2 10" xfId="12566"/>
    <cellStyle name="Comma [0] 2 2 11" xfId="12567"/>
    <cellStyle name="Comma [0] 2 2 12" xfId="12568"/>
    <cellStyle name="Comma [0] 2 2 13" xfId="12569"/>
    <cellStyle name="Comma [0] 2 2 14" xfId="12570"/>
    <cellStyle name="Comma [0] 2 2 15" xfId="12571"/>
    <cellStyle name="Comma [0] 2 2 16" xfId="12572"/>
    <cellStyle name="Comma [0] 2 2 17" xfId="12573"/>
    <cellStyle name="Comma [0] 2 2 18" xfId="12574"/>
    <cellStyle name="Comma [0] 2 2 19" xfId="12575"/>
    <cellStyle name="Comma [0] 2 2 2" xfId="12576"/>
    <cellStyle name="Comma [0] 2 2 2 2" xfId="12577"/>
    <cellStyle name="Comma [0] 2 2 2 3" xfId="12578"/>
    <cellStyle name="Comma [0] 2 2 2 4" xfId="12579"/>
    <cellStyle name="Comma [0] 2 2 2 5" xfId="12580"/>
    <cellStyle name="Comma [0] 2 2 2 6" xfId="12581"/>
    <cellStyle name="Comma [0] 2 2 2 7" xfId="12582"/>
    <cellStyle name="Comma [0] 2 2 2 8" xfId="12583"/>
    <cellStyle name="Comma [0] 2 2 20" xfId="12584"/>
    <cellStyle name="Comma [0] 2 2 21" xfId="12585"/>
    <cellStyle name="Comma [0] 2 2 22" xfId="12586"/>
    <cellStyle name="Comma [0] 2 2 23" xfId="12587"/>
    <cellStyle name="Comma [0] 2 2 24" xfId="12588"/>
    <cellStyle name="Comma [0] 2 2 25" xfId="12589"/>
    <cellStyle name="Comma [0] 2 2 26" xfId="12590"/>
    <cellStyle name="Comma [0] 2 2 27" xfId="12591"/>
    <cellStyle name="Comma [0] 2 2 28" xfId="12592"/>
    <cellStyle name="Comma [0] 2 2 29" xfId="12593"/>
    <cellStyle name="Comma [0] 2 2 3" xfId="12594"/>
    <cellStyle name="Comma [0] 2 2 30" xfId="12595"/>
    <cellStyle name="Comma [0] 2 2 31" xfId="12596"/>
    <cellStyle name="Comma [0] 2 2 32" xfId="12597"/>
    <cellStyle name="Comma [0] 2 2 33" xfId="12598"/>
    <cellStyle name="Comma [0] 2 2 34" xfId="12599"/>
    <cellStyle name="Comma [0] 2 2 35" xfId="12600"/>
    <cellStyle name="Comma [0] 2 2 36" xfId="12601"/>
    <cellStyle name="Comma [0] 2 2 37" xfId="12602"/>
    <cellStyle name="Comma [0] 2 2 38" xfId="12603"/>
    <cellStyle name="Comma [0] 2 2 39" xfId="12604"/>
    <cellStyle name="Comma [0] 2 2 4" xfId="12605"/>
    <cellStyle name="Comma [0] 2 2 4 2" xfId="12606"/>
    <cellStyle name="Comma [0] 2 2 4 3" xfId="12607"/>
    <cellStyle name="Comma [0] 2 2 40" xfId="12608"/>
    <cellStyle name="Comma [0] 2 2 41" xfId="12609"/>
    <cellStyle name="Comma [0] 2 2 42" xfId="12610"/>
    <cellStyle name="Comma [0] 2 2 43" xfId="12611"/>
    <cellStyle name="Comma [0] 2 2 44" xfId="12612"/>
    <cellStyle name="Comma [0] 2 2 45" xfId="12613"/>
    <cellStyle name="Comma [0] 2 2 46" xfId="12614"/>
    <cellStyle name="Comma [0] 2 2 47" xfId="12615"/>
    <cellStyle name="Comma [0] 2 2 48" xfId="12616"/>
    <cellStyle name="Comma [0] 2 2 49" xfId="12617"/>
    <cellStyle name="Comma [0] 2 2 5" xfId="12618"/>
    <cellStyle name="Comma [0] 2 2 50" xfId="12619"/>
    <cellStyle name="Comma [0] 2 2 51" xfId="12620"/>
    <cellStyle name="Comma [0] 2 2 52" xfId="12621"/>
    <cellStyle name="Comma [0] 2 2 53" xfId="12622"/>
    <cellStyle name="Comma [0] 2 2 54" xfId="12623"/>
    <cellStyle name="Comma [0] 2 2 55" xfId="12624"/>
    <cellStyle name="Comma [0] 2 2 56" xfId="12625"/>
    <cellStyle name="Comma [0] 2 2 57" xfId="12626"/>
    <cellStyle name="Comma [0] 2 2 58" xfId="12627"/>
    <cellStyle name="Comma [0] 2 2 59" xfId="12628"/>
    <cellStyle name="Comma [0] 2 2 6" xfId="12629"/>
    <cellStyle name="Comma [0] 2 2 60" xfId="12630"/>
    <cellStyle name="Comma [0] 2 2 61" xfId="30254"/>
    <cellStyle name="Comma [0] 2 2 61 2" xfId="33825"/>
    <cellStyle name="Comma [0] 2 2 62" xfId="32041"/>
    <cellStyle name="Comma [0] 2 2 7" xfId="12631"/>
    <cellStyle name="Comma [0] 2 2 8" xfId="12632"/>
    <cellStyle name="Comma [0] 2 2 9" xfId="12633"/>
    <cellStyle name="Comma [0] 2 20" xfId="12634"/>
    <cellStyle name="Comma [0] 2 21" xfId="12635"/>
    <cellStyle name="Comma [0] 2 22" xfId="12636"/>
    <cellStyle name="Comma [0] 2 23" xfId="12637"/>
    <cellStyle name="Comma [0] 2 24" xfId="12638"/>
    <cellStyle name="Comma [0] 2 25" xfId="12639"/>
    <cellStyle name="Comma [0] 2 26" xfId="12640"/>
    <cellStyle name="Comma [0] 2 27" xfId="12641"/>
    <cellStyle name="Comma [0] 2 28" xfId="12642"/>
    <cellStyle name="Comma [0] 2 29" xfId="12643"/>
    <cellStyle name="Comma [0] 2 3" xfId="12644"/>
    <cellStyle name="Comma [0] 2 3 2" xfId="12645"/>
    <cellStyle name="Comma [0] 2 3 2 2" xfId="12646"/>
    <cellStyle name="Comma [0] 2 3 3" xfId="12647"/>
    <cellStyle name="Comma [0] 2 3 4" xfId="12648"/>
    <cellStyle name="Comma [0] 2 3 5" xfId="12649"/>
    <cellStyle name="Comma [0] 2 3 6" xfId="12650"/>
    <cellStyle name="Comma [0] 2 3 6 2" xfId="12651"/>
    <cellStyle name="Comma [0] 2 3 6 2 2" xfId="12652"/>
    <cellStyle name="Comma [0] 2 3 6 2 2 2" xfId="12653"/>
    <cellStyle name="Comma [0] 2 3 6 2 3" xfId="12654"/>
    <cellStyle name="Comma [0] 2 3 6 3" xfId="12655"/>
    <cellStyle name="Comma [0] 2 3 6 3 2" xfId="12656"/>
    <cellStyle name="Comma [0] 2 3 6 3 2 2" xfId="12657"/>
    <cellStyle name="Comma [0] 2 3 6 3 3" xfId="12658"/>
    <cellStyle name="Comma [0] 2 3 6 4" xfId="12659"/>
    <cellStyle name="Comma [0] 2 3 6 4 2" xfId="12660"/>
    <cellStyle name="Comma [0] 2 3 6 5" xfId="12661"/>
    <cellStyle name="Comma [0] 2 3 6 5 2" xfId="12662"/>
    <cellStyle name="Comma [0] 2 3 6 6" xfId="12663"/>
    <cellStyle name="Comma [0] 2 3 7" xfId="12664"/>
    <cellStyle name="Comma [0] 2 3 7 2" xfId="12665"/>
    <cellStyle name="Comma [0] 2 3 7 2 2" xfId="12666"/>
    <cellStyle name="Comma [0] 2 3 7 3" xfId="12667"/>
    <cellStyle name="Comma [0] 2 3 8" xfId="12668"/>
    <cellStyle name="Comma [0] 2 3 8 2" xfId="12669"/>
    <cellStyle name="Comma [0] 2 3 8 2 2" xfId="12670"/>
    <cellStyle name="Comma [0] 2 3 8 3" xfId="12671"/>
    <cellStyle name="Comma [0] 2 3 9" xfId="12672"/>
    <cellStyle name="Comma [0] 2 30" xfId="12673"/>
    <cellStyle name="Comma [0] 2 31" xfId="12674"/>
    <cellStyle name="Comma [0] 2 32" xfId="12675"/>
    <cellStyle name="Comma [0] 2 33" xfId="12676"/>
    <cellStyle name="Comma [0] 2 34" xfId="12677"/>
    <cellStyle name="Comma [0] 2 35" xfId="12678"/>
    <cellStyle name="Comma [0] 2 36" xfId="12679"/>
    <cellStyle name="Comma [0] 2 37" xfId="12680"/>
    <cellStyle name="Comma [0] 2 38" xfId="12681"/>
    <cellStyle name="Comma [0] 2 39" xfId="12682"/>
    <cellStyle name="Comma [0] 2 4" xfId="12683"/>
    <cellStyle name="Comma [0] 2 4 2" xfId="12684"/>
    <cellStyle name="Comma [0] 2 4 3" xfId="12685"/>
    <cellStyle name="Comma [0] 2 4 4" xfId="12686"/>
    <cellStyle name="Comma [0] 2 4 5" xfId="12687"/>
    <cellStyle name="Comma [0] 2 40" xfId="12688"/>
    <cellStyle name="Comma [0] 2 41" xfId="12689"/>
    <cellStyle name="Comma [0] 2 42" xfId="12690"/>
    <cellStyle name="Comma [0] 2 43" xfId="12691"/>
    <cellStyle name="Comma [0] 2 44" xfId="12692"/>
    <cellStyle name="Comma [0] 2 45" xfId="12693"/>
    <cellStyle name="Comma [0] 2 46" xfId="12694"/>
    <cellStyle name="Comma [0] 2 47" xfId="12695"/>
    <cellStyle name="Comma [0] 2 48" xfId="12696"/>
    <cellStyle name="Comma [0] 2 49" xfId="12697"/>
    <cellStyle name="Comma [0] 2 5" xfId="12698"/>
    <cellStyle name="Comma [0] 2 5 2" xfId="12699"/>
    <cellStyle name="Comma [0] 2 5 3" xfId="12700"/>
    <cellStyle name="Comma [0] 2 5 4" xfId="12701"/>
    <cellStyle name="Comma [0] 2 5 5" xfId="12702"/>
    <cellStyle name="Comma [0] 2 5 6" xfId="12703"/>
    <cellStyle name="Comma [0] 2 5 7" xfId="12704"/>
    <cellStyle name="Comma [0] 2 5 8" xfId="12705"/>
    <cellStyle name="Comma [0] 2 50" xfId="12706"/>
    <cellStyle name="Comma [0] 2 51" xfId="12707"/>
    <cellStyle name="Comma [0] 2 52" xfId="12708"/>
    <cellStyle name="Comma [0] 2 53" xfId="12709"/>
    <cellStyle name="Comma [0] 2 54" xfId="12710"/>
    <cellStyle name="Comma [0] 2 55" xfId="12711"/>
    <cellStyle name="Comma [0] 2 56" xfId="12712"/>
    <cellStyle name="Comma [0] 2 57" xfId="12713"/>
    <cellStyle name="Comma [0] 2 58" xfId="12714"/>
    <cellStyle name="Comma [0] 2 59" xfId="12715"/>
    <cellStyle name="Comma [0] 2 6" xfId="12716"/>
    <cellStyle name="Comma [0] 2 6 10" xfId="12717"/>
    <cellStyle name="Comma [0] 2 6 10 2" xfId="12718"/>
    <cellStyle name="Comma [0] 2 6 11" xfId="12719"/>
    <cellStyle name="Comma [0] 2 6 11 2" xfId="12720"/>
    <cellStyle name="Comma [0] 2 6 12" xfId="12721"/>
    <cellStyle name="Comma [0] 2 6 13" xfId="12722"/>
    <cellStyle name="Comma [0] 2 6 2" xfId="12723"/>
    <cellStyle name="Comma [0] 2 6 3" xfId="12724"/>
    <cellStyle name="Comma [0] 2 6 3 2" xfId="12725"/>
    <cellStyle name="Comma [0] 2 6 3 2 2" xfId="12726"/>
    <cellStyle name="Comma [0] 2 6 3 2 2 2" xfId="12727"/>
    <cellStyle name="Comma [0] 2 6 3 2 3" xfId="12728"/>
    <cellStyle name="Comma [0] 2 6 3 3" xfId="12729"/>
    <cellStyle name="Comma [0] 2 6 3 3 2" xfId="12730"/>
    <cellStyle name="Comma [0] 2 6 3 3 2 2" xfId="12731"/>
    <cellStyle name="Comma [0] 2 6 3 3 3" xfId="12732"/>
    <cellStyle name="Comma [0] 2 6 3 4" xfId="12733"/>
    <cellStyle name="Comma [0] 2 6 3 4 2" xfId="12734"/>
    <cellStyle name="Comma [0] 2 6 3 5" xfId="12735"/>
    <cellStyle name="Comma [0] 2 6 3 5 2" xfId="12736"/>
    <cellStyle name="Comma [0] 2 6 3 6" xfId="12737"/>
    <cellStyle name="Comma [0] 2 6 4" xfId="12738"/>
    <cellStyle name="Comma [0] 2 6 4 2" xfId="12739"/>
    <cellStyle name="Comma [0] 2 6 4 2 2" xfId="12740"/>
    <cellStyle name="Comma [0] 2 6 4 2 2 2" xfId="12741"/>
    <cellStyle name="Comma [0] 2 6 4 2 3" xfId="12742"/>
    <cellStyle name="Comma [0] 2 6 4 3" xfId="12743"/>
    <cellStyle name="Comma [0] 2 6 4 3 2" xfId="12744"/>
    <cellStyle name="Comma [0] 2 6 4 3 2 2" xfId="12745"/>
    <cellStyle name="Comma [0] 2 6 4 3 3" xfId="12746"/>
    <cellStyle name="Comma [0] 2 6 4 4" xfId="12747"/>
    <cellStyle name="Comma [0] 2 6 4 4 2" xfId="12748"/>
    <cellStyle name="Comma [0] 2 6 4 5" xfId="12749"/>
    <cellStyle name="Comma [0] 2 6 4 5 2" xfId="12750"/>
    <cellStyle name="Comma [0] 2 6 4 6" xfId="12751"/>
    <cellStyle name="Comma [0] 2 6 5" xfId="12752"/>
    <cellStyle name="Comma [0] 2 6 6" xfId="12753"/>
    <cellStyle name="Comma [0] 2 6 7" xfId="12754"/>
    <cellStyle name="Comma [0] 2 6 8" xfId="12755"/>
    <cellStyle name="Comma [0] 2 6 8 2" xfId="12756"/>
    <cellStyle name="Comma [0] 2 6 8 2 2" xfId="12757"/>
    <cellStyle name="Comma [0] 2 6 8 3" xfId="12758"/>
    <cellStyle name="Comma [0] 2 6 9" xfId="12759"/>
    <cellStyle name="Comma [0] 2 6 9 2" xfId="12760"/>
    <cellStyle name="Comma [0] 2 6 9 2 2" xfId="12761"/>
    <cellStyle name="Comma [0] 2 6 9 3" xfId="12762"/>
    <cellStyle name="Comma [0] 2 60" xfId="12763"/>
    <cellStyle name="Comma [0] 2 61" xfId="12764"/>
    <cellStyle name="Comma [0] 2 62" xfId="12765"/>
    <cellStyle name="Comma [0] 2 63" xfId="12766"/>
    <cellStyle name="Comma [0] 2 64" xfId="12767"/>
    <cellStyle name="Comma [0] 2 65" xfId="12768"/>
    <cellStyle name="Comma [0] 2 66" xfId="12769"/>
    <cellStyle name="Comma [0] 2 67" xfId="12770"/>
    <cellStyle name="Comma [0] 2 68" xfId="12771"/>
    <cellStyle name="Comma [0] 2 69" xfId="12772"/>
    <cellStyle name="Comma [0] 2 7" xfId="12773"/>
    <cellStyle name="Comma [0] 2 7 2" xfId="12774"/>
    <cellStyle name="Comma [0] 2 7 3" xfId="12775"/>
    <cellStyle name="Comma [0] 2 7 4" xfId="12776"/>
    <cellStyle name="Comma [0] 2 7 5" xfId="12777"/>
    <cellStyle name="Comma [0] 2 7 6" xfId="12778"/>
    <cellStyle name="Comma [0] 2 7 7" xfId="12779"/>
    <cellStyle name="Comma [0] 2 70" xfId="12780"/>
    <cellStyle name="Comma [0] 2 71" xfId="12781"/>
    <cellStyle name="Comma [0] 2 72" xfId="12782"/>
    <cellStyle name="Comma [0] 2 72 2" xfId="12783"/>
    <cellStyle name="Comma [0] 2 73" xfId="12784"/>
    <cellStyle name="Comma [0] 2 73 2" xfId="12785"/>
    <cellStyle name="Comma [0] 2 74" xfId="12786"/>
    <cellStyle name="Comma [0] 2 74 2" xfId="12787"/>
    <cellStyle name="Comma [0] 2 75" xfId="12788"/>
    <cellStyle name="Comma [0] 2 76" xfId="30253"/>
    <cellStyle name="Comma [0] 2 76 2" xfId="33824"/>
    <cellStyle name="Comma [0] 2 77" xfId="32040"/>
    <cellStyle name="Comma [0] 2 8" xfId="12789"/>
    <cellStyle name="Comma [0] 2 8 2" xfId="12790"/>
    <cellStyle name="Comma [0] 2 8 3" xfId="12791"/>
    <cellStyle name="Comma [0] 2 8 4" xfId="12792"/>
    <cellStyle name="Comma [0] 2 8 5" xfId="12793"/>
    <cellStyle name="Comma [0] 2 8 6" xfId="12794"/>
    <cellStyle name="Comma [0] 2 8 7" xfId="12795"/>
    <cellStyle name="Comma [0] 2 9" xfId="12796"/>
    <cellStyle name="Comma [0] 20" xfId="12797"/>
    <cellStyle name="Comma [0] 20 10" xfId="12798"/>
    <cellStyle name="Comma [0] 20 11" xfId="12799"/>
    <cellStyle name="Comma [0] 20 12" xfId="12800"/>
    <cellStyle name="Comma [0] 20 13" xfId="12801"/>
    <cellStyle name="Comma [0] 20 14" xfId="12802"/>
    <cellStyle name="Comma [0] 20 15" xfId="12803"/>
    <cellStyle name="Comma [0] 20 16" xfId="12804"/>
    <cellStyle name="Comma [0] 20 17" xfId="12805"/>
    <cellStyle name="Comma [0] 20 18" xfId="12806"/>
    <cellStyle name="Comma [0] 20 19" xfId="12807"/>
    <cellStyle name="Comma [0] 20 2" xfId="12808"/>
    <cellStyle name="Comma [0] 20 20" xfId="12809"/>
    <cellStyle name="Comma [0] 20 21" xfId="12810"/>
    <cellStyle name="Comma [0] 20 22" xfId="12811"/>
    <cellStyle name="Comma [0] 20 23" xfId="12812"/>
    <cellStyle name="Comma [0] 20 24" xfId="12813"/>
    <cellStyle name="Comma [0] 20 25" xfId="12814"/>
    <cellStyle name="Comma [0] 20 26" xfId="12815"/>
    <cellStyle name="Comma [0] 20 27" xfId="12816"/>
    <cellStyle name="Comma [0] 20 28" xfId="12817"/>
    <cellStyle name="Comma [0] 20 29" xfId="12818"/>
    <cellStyle name="Comma [0] 20 3" xfId="12819"/>
    <cellStyle name="Comma [0] 20 30" xfId="12820"/>
    <cellStyle name="Comma [0] 20 31" xfId="12821"/>
    <cellStyle name="Comma [0] 20 32" xfId="12822"/>
    <cellStyle name="Comma [0] 20 33" xfId="12823"/>
    <cellStyle name="Comma [0] 20 34" xfId="12824"/>
    <cellStyle name="Comma [0] 20 35" xfId="12825"/>
    <cellStyle name="Comma [0] 20 36" xfId="12826"/>
    <cellStyle name="Comma [0] 20 37" xfId="12827"/>
    <cellStyle name="Comma [0] 20 38" xfId="12828"/>
    <cellStyle name="Comma [0] 20 39" xfId="12829"/>
    <cellStyle name="Comma [0] 20 4" xfId="12830"/>
    <cellStyle name="Comma [0] 20 40" xfId="12831"/>
    <cellStyle name="Comma [0] 20 41" xfId="12832"/>
    <cellStyle name="Comma [0] 20 42" xfId="12833"/>
    <cellStyle name="Comma [0] 20 43" xfId="12834"/>
    <cellStyle name="Comma [0] 20 44" xfId="12835"/>
    <cellStyle name="Comma [0] 20 45" xfId="12836"/>
    <cellStyle name="Comma [0] 20 46" xfId="12837"/>
    <cellStyle name="Comma [0] 20 47" xfId="12838"/>
    <cellStyle name="Comma [0] 20 48" xfId="12839"/>
    <cellStyle name="Comma [0] 20 49" xfId="12840"/>
    <cellStyle name="Comma [0] 20 5" xfId="12841"/>
    <cellStyle name="Comma [0] 20 50" xfId="12842"/>
    <cellStyle name="Comma [0] 20 51" xfId="12843"/>
    <cellStyle name="Comma [0] 20 52" xfId="12844"/>
    <cellStyle name="Comma [0] 20 53" xfId="12845"/>
    <cellStyle name="Comma [0] 20 54" xfId="12846"/>
    <cellStyle name="Comma [0] 20 55" xfId="12847"/>
    <cellStyle name="Comma [0] 20 56" xfId="12848"/>
    <cellStyle name="Comma [0] 20 57" xfId="12849"/>
    <cellStyle name="Comma [0] 20 58" xfId="12850"/>
    <cellStyle name="Comma [0] 20 59" xfId="12851"/>
    <cellStyle name="Comma [0] 20 6" xfId="12852"/>
    <cellStyle name="Comma [0] 20 6 2" xfId="12853"/>
    <cellStyle name="Comma [0] 20 6 2 2" xfId="12854"/>
    <cellStyle name="Comma [0] 20 6 2 2 2" xfId="12855"/>
    <cellStyle name="Comma [0] 20 6 2 3" xfId="12856"/>
    <cellStyle name="Comma [0] 20 6 3" xfId="12857"/>
    <cellStyle name="Comma [0] 20 6 3 2" xfId="12858"/>
    <cellStyle name="Comma [0] 20 6 3 2 2" xfId="12859"/>
    <cellStyle name="Comma [0] 20 6 3 3" xfId="12860"/>
    <cellStyle name="Comma [0] 20 6 4" xfId="12861"/>
    <cellStyle name="Comma [0] 20 6 4 2" xfId="12862"/>
    <cellStyle name="Comma [0] 20 6 5" xfId="12863"/>
    <cellStyle name="Comma [0] 20 6 5 2" xfId="12864"/>
    <cellStyle name="Comma [0] 20 6 6" xfId="12865"/>
    <cellStyle name="Comma [0] 20 60" xfId="12866"/>
    <cellStyle name="Comma [0] 20 61" xfId="12867"/>
    <cellStyle name="Comma [0] 20 62" xfId="12868"/>
    <cellStyle name="Comma [0] 20 63" xfId="12869"/>
    <cellStyle name="Comma [0] 20 64" xfId="12870"/>
    <cellStyle name="Comma [0] 20 65" xfId="12871"/>
    <cellStyle name="Comma [0] 20 65 2" xfId="12872"/>
    <cellStyle name="Comma [0] 20 65 2 2" xfId="12873"/>
    <cellStyle name="Comma [0] 20 65 3" xfId="12874"/>
    <cellStyle name="Comma [0] 20 66" xfId="12875"/>
    <cellStyle name="Comma [0] 20 66 2" xfId="12876"/>
    <cellStyle name="Comma [0] 20 66 2 2" xfId="12877"/>
    <cellStyle name="Comma [0] 20 66 3" xfId="12878"/>
    <cellStyle name="Comma [0] 20 67" xfId="12879"/>
    <cellStyle name="Comma [0] 20 7" xfId="12880"/>
    <cellStyle name="Comma [0] 20 8" xfId="12881"/>
    <cellStyle name="Comma [0] 20 9" xfId="12882"/>
    <cellStyle name="Comma [0] 200" xfId="12883"/>
    <cellStyle name="Comma [0] 201" xfId="12884"/>
    <cellStyle name="Comma [0] 202" xfId="12885"/>
    <cellStyle name="Comma [0] 203" xfId="12886"/>
    <cellStyle name="Comma [0] 204" xfId="12887"/>
    <cellStyle name="Comma [0] 205" xfId="12888"/>
    <cellStyle name="Comma [0] 205 2" xfId="12889"/>
    <cellStyle name="Comma [0] 205 2 2" xfId="12890"/>
    <cellStyle name="Comma [0] 205 2 2 2" xfId="12891"/>
    <cellStyle name="Comma [0] 205 2 3" xfId="12892"/>
    <cellStyle name="Comma [0] 205 3" xfId="12893"/>
    <cellStyle name="Comma [0] 205 3 2" xfId="12894"/>
    <cellStyle name="Comma [0] 205 3 2 2" xfId="12895"/>
    <cellStyle name="Comma [0] 205 3 3" xfId="12896"/>
    <cellStyle name="Comma [0] 205 4" xfId="12897"/>
    <cellStyle name="Comma [0] 205 4 2" xfId="12898"/>
    <cellStyle name="Comma [0] 205 5" xfId="12899"/>
    <cellStyle name="Comma [0] 205 5 2" xfId="12900"/>
    <cellStyle name="Comma [0] 205 6" xfId="12901"/>
    <cellStyle name="Comma [0] 206" xfId="12902"/>
    <cellStyle name="Comma [0] 206 2" xfId="12903"/>
    <cellStyle name="Comma [0] 206 2 2" xfId="12904"/>
    <cellStyle name="Comma [0] 206 2 2 2" xfId="12905"/>
    <cellStyle name="Comma [0] 206 2 3" xfId="12906"/>
    <cellStyle name="Comma [0] 206 3" xfId="12907"/>
    <cellStyle name="Comma [0] 206 3 2" xfId="12908"/>
    <cellStyle name="Comma [0] 206 3 2 2" xfId="12909"/>
    <cellStyle name="Comma [0] 206 3 3" xfId="12910"/>
    <cellStyle name="Comma [0] 206 4" xfId="12911"/>
    <cellStyle name="Comma [0] 206 4 2" xfId="12912"/>
    <cellStyle name="Comma [0] 206 5" xfId="12913"/>
    <cellStyle name="Comma [0] 206 5 2" xfId="12914"/>
    <cellStyle name="Comma [0] 206 6" xfId="12915"/>
    <cellStyle name="Comma [0] 207" xfId="12916"/>
    <cellStyle name="Comma [0] 207 2" xfId="12917"/>
    <cellStyle name="Comma [0] 207 2 2" xfId="12918"/>
    <cellStyle name="Comma [0] 207 2 2 2" xfId="12919"/>
    <cellStyle name="Comma [0] 207 2 3" xfId="12920"/>
    <cellStyle name="Comma [0] 207 3" xfId="12921"/>
    <cellStyle name="Comma [0] 207 3 2" xfId="12922"/>
    <cellStyle name="Comma [0] 207 3 2 2" xfId="12923"/>
    <cellStyle name="Comma [0] 207 3 3" xfId="12924"/>
    <cellStyle name="Comma [0] 207 4" xfId="12925"/>
    <cellStyle name="Comma [0] 207 4 2" xfId="12926"/>
    <cellStyle name="Comma [0] 207 5" xfId="12927"/>
    <cellStyle name="Comma [0] 207 5 2" xfId="12928"/>
    <cellStyle name="Comma [0] 207 6" xfId="12929"/>
    <cellStyle name="Comma [0] 208" xfId="12930"/>
    <cellStyle name="Comma [0] 209" xfId="12931"/>
    <cellStyle name="Comma [0] 209 2" xfId="12932"/>
    <cellStyle name="Comma [0] 209 2 2" xfId="12933"/>
    <cellStyle name="Comma [0] 209 2 2 2" xfId="12934"/>
    <cellStyle name="Comma [0] 209 2 3" xfId="12935"/>
    <cellStyle name="Comma [0] 209 3" xfId="12936"/>
    <cellStyle name="Comma [0] 209 3 2" xfId="12937"/>
    <cellStyle name="Comma [0] 209 3 2 2" xfId="12938"/>
    <cellStyle name="Comma [0] 209 3 3" xfId="12939"/>
    <cellStyle name="Comma [0] 209 4" xfId="12940"/>
    <cellStyle name="Comma [0] 209 4 2" xfId="12941"/>
    <cellStyle name="Comma [0] 209 5" xfId="12942"/>
    <cellStyle name="Comma [0] 209 5 2" xfId="12943"/>
    <cellStyle name="Comma [0] 209 6" xfId="12944"/>
    <cellStyle name="Comma [0] 21" xfId="12945"/>
    <cellStyle name="Comma [0] 21 10" xfId="12946"/>
    <cellStyle name="Comma [0] 21 11" xfId="12947"/>
    <cellStyle name="Comma [0] 21 12" xfId="12948"/>
    <cellStyle name="Comma [0] 21 13" xfId="12949"/>
    <cellStyle name="Comma [0] 21 14" xfId="12950"/>
    <cellStyle name="Comma [0] 21 15" xfId="12951"/>
    <cellStyle name="Comma [0] 21 16" xfId="12952"/>
    <cellStyle name="Comma [0] 21 17" xfId="12953"/>
    <cellStyle name="Comma [0] 21 18" xfId="12954"/>
    <cellStyle name="Comma [0] 21 19" xfId="12955"/>
    <cellStyle name="Comma [0] 21 2" xfId="12956"/>
    <cellStyle name="Comma [0] 21 20" xfId="12957"/>
    <cellStyle name="Comma [0] 21 21" xfId="12958"/>
    <cellStyle name="Comma [0] 21 22" xfId="12959"/>
    <cellStyle name="Comma [0] 21 23" xfId="12960"/>
    <cellStyle name="Comma [0] 21 24" xfId="12961"/>
    <cellStyle name="Comma [0] 21 25" xfId="12962"/>
    <cellStyle name="Comma [0] 21 26" xfId="12963"/>
    <cellStyle name="Comma [0] 21 27" xfId="12964"/>
    <cellStyle name="Comma [0] 21 28" xfId="12965"/>
    <cellStyle name="Comma [0] 21 29" xfId="12966"/>
    <cellStyle name="Comma [0] 21 3" xfId="12967"/>
    <cellStyle name="Comma [0] 21 30" xfId="12968"/>
    <cellStyle name="Comma [0] 21 31" xfId="12969"/>
    <cellStyle name="Comma [0] 21 32" xfId="12970"/>
    <cellStyle name="Comma [0] 21 33" xfId="12971"/>
    <cellStyle name="Comma [0] 21 34" xfId="12972"/>
    <cellStyle name="Comma [0] 21 35" xfId="12973"/>
    <cellStyle name="Comma [0] 21 36" xfId="12974"/>
    <cellStyle name="Comma [0] 21 37" xfId="12975"/>
    <cellStyle name="Comma [0] 21 38" xfId="12976"/>
    <cellStyle name="Comma [0] 21 39" xfId="12977"/>
    <cellStyle name="Comma [0] 21 4" xfId="12978"/>
    <cellStyle name="Comma [0] 21 40" xfId="12979"/>
    <cellStyle name="Comma [0] 21 41" xfId="12980"/>
    <cellStyle name="Comma [0] 21 42" xfId="12981"/>
    <cellStyle name="Comma [0] 21 43" xfId="12982"/>
    <cellStyle name="Comma [0] 21 44" xfId="12983"/>
    <cellStyle name="Comma [0] 21 45" xfId="12984"/>
    <cellStyle name="Comma [0] 21 46" xfId="12985"/>
    <cellStyle name="Comma [0] 21 47" xfId="12986"/>
    <cellStyle name="Comma [0] 21 48" xfId="12987"/>
    <cellStyle name="Comma [0] 21 49" xfId="12988"/>
    <cellStyle name="Comma [0] 21 5" xfId="12989"/>
    <cellStyle name="Comma [0] 21 50" xfId="12990"/>
    <cellStyle name="Comma [0] 21 51" xfId="12991"/>
    <cellStyle name="Comma [0] 21 52" xfId="12992"/>
    <cellStyle name="Comma [0] 21 53" xfId="12993"/>
    <cellStyle name="Comma [0] 21 54" xfId="12994"/>
    <cellStyle name="Comma [0] 21 55" xfId="12995"/>
    <cellStyle name="Comma [0] 21 56" xfId="12996"/>
    <cellStyle name="Comma [0] 21 57" xfId="12997"/>
    <cellStyle name="Comma [0] 21 58" xfId="12998"/>
    <cellStyle name="Comma [0] 21 59" xfId="12999"/>
    <cellStyle name="Comma [0] 21 6" xfId="13000"/>
    <cellStyle name="Comma [0] 21 6 2" xfId="13001"/>
    <cellStyle name="Comma [0] 21 6 2 2" xfId="13002"/>
    <cellStyle name="Comma [0] 21 6 2 2 2" xfId="13003"/>
    <cellStyle name="Comma [0] 21 6 2 3" xfId="13004"/>
    <cellStyle name="Comma [0] 21 6 3" xfId="13005"/>
    <cellStyle name="Comma [0] 21 6 3 2" xfId="13006"/>
    <cellStyle name="Comma [0] 21 6 3 2 2" xfId="13007"/>
    <cellStyle name="Comma [0] 21 6 3 3" xfId="13008"/>
    <cellStyle name="Comma [0] 21 6 4" xfId="13009"/>
    <cellStyle name="Comma [0] 21 6 4 2" xfId="13010"/>
    <cellStyle name="Comma [0] 21 6 5" xfId="13011"/>
    <cellStyle name="Comma [0] 21 6 5 2" xfId="13012"/>
    <cellStyle name="Comma [0] 21 6 6" xfId="13013"/>
    <cellStyle name="Comma [0] 21 60" xfId="13014"/>
    <cellStyle name="Comma [0] 21 61" xfId="13015"/>
    <cellStyle name="Comma [0] 21 62" xfId="13016"/>
    <cellStyle name="Comma [0] 21 63" xfId="13017"/>
    <cellStyle name="Comma [0] 21 64" xfId="13018"/>
    <cellStyle name="Comma [0] 21 65" xfId="13019"/>
    <cellStyle name="Comma [0] 21 65 2" xfId="13020"/>
    <cellStyle name="Comma [0] 21 65 2 2" xfId="13021"/>
    <cellStyle name="Comma [0] 21 65 3" xfId="13022"/>
    <cellStyle name="Comma [0] 21 66" xfId="13023"/>
    <cellStyle name="Comma [0] 21 66 2" xfId="13024"/>
    <cellStyle name="Comma [0] 21 66 2 2" xfId="13025"/>
    <cellStyle name="Comma [0] 21 66 3" xfId="13026"/>
    <cellStyle name="Comma [0] 21 67" xfId="13027"/>
    <cellStyle name="Comma [0] 21 7" xfId="13028"/>
    <cellStyle name="Comma [0] 21 8" xfId="13029"/>
    <cellStyle name="Comma [0] 21 9" xfId="13030"/>
    <cellStyle name="Comma [0] 210" xfId="13031"/>
    <cellStyle name="Comma [0] 210 2" xfId="13032"/>
    <cellStyle name="Comma [0] 211" xfId="13033"/>
    <cellStyle name="Comma [0] 212" xfId="13034"/>
    <cellStyle name="Comma [0] 214" xfId="13035"/>
    <cellStyle name="Comma [0] 216" xfId="13036"/>
    <cellStyle name="Comma [0] 22" xfId="13037"/>
    <cellStyle name="Comma [0] 22 10" xfId="13038"/>
    <cellStyle name="Comma [0] 22 11" xfId="13039"/>
    <cellStyle name="Comma [0] 22 12" xfId="13040"/>
    <cellStyle name="Comma [0] 22 13" xfId="13041"/>
    <cellStyle name="Comma [0] 22 14" xfId="13042"/>
    <cellStyle name="Comma [0] 22 15" xfId="13043"/>
    <cellStyle name="Comma [0] 22 16" xfId="13044"/>
    <cellStyle name="Comma [0] 22 17" xfId="13045"/>
    <cellStyle name="Comma [0] 22 18" xfId="13046"/>
    <cellStyle name="Comma [0] 22 19" xfId="13047"/>
    <cellStyle name="Comma [0] 22 2" xfId="13048"/>
    <cellStyle name="Comma [0] 22 20" xfId="13049"/>
    <cellStyle name="Comma [0] 22 21" xfId="13050"/>
    <cellStyle name="Comma [0] 22 22" xfId="13051"/>
    <cellStyle name="Comma [0] 22 23" xfId="13052"/>
    <cellStyle name="Comma [0] 22 24" xfId="13053"/>
    <cellStyle name="Comma [0] 22 25" xfId="13054"/>
    <cellStyle name="Comma [0] 22 26" xfId="13055"/>
    <cellStyle name="Comma [0] 22 27" xfId="13056"/>
    <cellStyle name="Comma [0] 22 28" xfId="13057"/>
    <cellStyle name="Comma [0] 22 29" xfId="13058"/>
    <cellStyle name="Comma [0] 22 3" xfId="13059"/>
    <cellStyle name="Comma [0] 22 30" xfId="13060"/>
    <cellStyle name="Comma [0] 22 31" xfId="13061"/>
    <cellStyle name="Comma [0] 22 32" xfId="13062"/>
    <cellStyle name="Comma [0] 22 33" xfId="13063"/>
    <cellStyle name="Comma [0] 22 34" xfId="13064"/>
    <cellStyle name="Comma [0] 22 35" xfId="13065"/>
    <cellStyle name="Comma [0] 22 36" xfId="13066"/>
    <cellStyle name="Comma [0] 22 37" xfId="13067"/>
    <cellStyle name="Comma [0] 22 38" xfId="13068"/>
    <cellStyle name="Comma [0] 22 39" xfId="13069"/>
    <cellStyle name="Comma [0] 22 4" xfId="13070"/>
    <cellStyle name="Comma [0] 22 40" xfId="13071"/>
    <cellStyle name="Comma [0] 22 41" xfId="13072"/>
    <cellStyle name="Comma [0] 22 42" xfId="13073"/>
    <cellStyle name="Comma [0] 22 43" xfId="13074"/>
    <cellStyle name="Comma [0] 22 44" xfId="13075"/>
    <cellStyle name="Comma [0] 22 45" xfId="13076"/>
    <cellStyle name="Comma [0] 22 46" xfId="13077"/>
    <cellStyle name="Comma [0] 22 47" xfId="13078"/>
    <cellStyle name="Comma [0] 22 48" xfId="13079"/>
    <cellStyle name="Comma [0] 22 49" xfId="13080"/>
    <cellStyle name="Comma [0] 22 5" xfId="13081"/>
    <cellStyle name="Comma [0] 22 50" xfId="13082"/>
    <cellStyle name="Comma [0] 22 51" xfId="13083"/>
    <cellStyle name="Comma [0] 22 52" xfId="13084"/>
    <cellStyle name="Comma [0] 22 53" xfId="13085"/>
    <cellStyle name="Comma [0] 22 54" xfId="13086"/>
    <cellStyle name="Comma [0] 22 55" xfId="13087"/>
    <cellStyle name="Comma [0] 22 56" xfId="13088"/>
    <cellStyle name="Comma [0] 22 57" xfId="13089"/>
    <cellStyle name="Comma [0] 22 58" xfId="13090"/>
    <cellStyle name="Comma [0] 22 59" xfId="13091"/>
    <cellStyle name="Comma [0] 22 6" xfId="13092"/>
    <cellStyle name="Comma [0] 22 60" xfId="13093"/>
    <cellStyle name="Comma [0] 22 61" xfId="13094"/>
    <cellStyle name="Comma [0] 22 62" xfId="13095"/>
    <cellStyle name="Comma [0] 22 63" xfId="13096"/>
    <cellStyle name="Comma [0] 22 64" xfId="13097"/>
    <cellStyle name="Comma [0] 22 7" xfId="13098"/>
    <cellStyle name="Comma [0] 22 8" xfId="13099"/>
    <cellStyle name="Comma [0] 22 9" xfId="13100"/>
    <cellStyle name="Comma [0] 23" xfId="13101"/>
    <cellStyle name="Comma [0] 23 10" xfId="13102"/>
    <cellStyle name="Comma [0] 23 11" xfId="13103"/>
    <cellStyle name="Comma [0] 23 12" xfId="13104"/>
    <cellStyle name="Comma [0] 23 13" xfId="13105"/>
    <cellStyle name="Comma [0] 23 14" xfId="13106"/>
    <cellStyle name="Comma [0] 23 15" xfId="13107"/>
    <cellStyle name="Comma [0] 23 16" xfId="13108"/>
    <cellStyle name="Comma [0] 23 17" xfId="13109"/>
    <cellStyle name="Comma [0] 23 18" xfId="13110"/>
    <cellStyle name="Comma [0] 23 19" xfId="13111"/>
    <cellStyle name="Comma [0] 23 2" xfId="13112"/>
    <cellStyle name="Comma [0] 23 20" xfId="13113"/>
    <cellStyle name="Comma [0] 23 21" xfId="13114"/>
    <cellStyle name="Comma [0] 23 22" xfId="13115"/>
    <cellStyle name="Comma [0] 23 23" xfId="13116"/>
    <cellStyle name="Comma [0] 23 24" xfId="13117"/>
    <cellStyle name="Comma [0] 23 25" xfId="13118"/>
    <cellStyle name="Comma [0] 23 26" xfId="13119"/>
    <cellStyle name="Comma [0] 23 27" xfId="13120"/>
    <cellStyle name="Comma [0] 23 28" xfId="13121"/>
    <cellStyle name="Comma [0] 23 29" xfId="13122"/>
    <cellStyle name="Comma [0] 23 3" xfId="13123"/>
    <cellStyle name="Comma [0] 23 30" xfId="13124"/>
    <cellStyle name="Comma [0] 23 31" xfId="13125"/>
    <cellStyle name="Comma [0] 23 32" xfId="13126"/>
    <cellStyle name="Comma [0] 23 33" xfId="13127"/>
    <cellStyle name="Comma [0] 23 34" xfId="13128"/>
    <cellStyle name="Comma [0] 23 35" xfId="13129"/>
    <cellStyle name="Comma [0] 23 36" xfId="13130"/>
    <cellStyle name="Comma [0] 23 37" xfId="13131"/>
    <cellStyle name="Comma [0] 23 38" xfId="13132"/>
    <cellStyle name="Comma [0] 23 39" xfId="13133"/>
    <cellStyle name="Comma [0] 23 4" xfId="13134"/>
    <cellStyle name="Comma [0] 23 40" xfId="13135"/>
    <cellStyle name="Comma [0] 23 41" xfId="13136"/>
    <cellStyle name="Comma [0] 23 42" xfId="13137"/>
    <cellStyle name="Comma [0] 23 43" xfId="13138"/>
    <cellStyle name="Comma [0] 23 44" xfId="13139"/>
    <cellStyle name="Comma [0] 23 45" xfId="13140"/>
    <cellStyle name="Comma [0] 23 46" xfId="13141"/>
    <cellStyle name="Comma [0] 23 47" xfId="13142"/>
    <cellStyle name="Comma [0] 23 48" xfId="13143"/>
    <cellStyle name="Comma [0] 23 49" xfId="13144"/>
    <cellStyle name="Comma [0] 23 5" xfId="13145"/>
    <cellStyle name="Comma [0] 23 50" xfId="13146"/>
    <cellStyle name="Comma [0] 23 51" xfId="13147"/>
    <cellStyle name="Comma [0] 23 52" xfId="13148"/>
    <cellStyle name="Comma [0] 23 53" xfId="13149"/>
    <cellStyle name="Comma [0] 23 54" xfId="13150"/>
    <cellStyle name="Comma [0] 23 55" xfId="13151"/>
    <cellStyle name="Comma [0] 23 56" xfId="13152"/>
    <cellStyle name="Comma [0] 23 57" xfId="13153"/>
    <cellStyle name="Comma [0] 23 58" xfId="13154"/>
    <cellStyle name="Comma [0] 23 59" xfId="13155"/>
    <cellStyle name="Comma [0] 23 6" xfId="13156"/>
    <cellStyle name="Comma [0] 23 60" xfId="13157"/>
    <cellStyle name="Comma [0] 23 61" xfId="13158"/>
    <cellStyle name="Comma [0] 23 62" xfId="13159"/>
    <cellStyle name="Comma [0] 23 63" xfId="13160"/>
    <cellStyle name="Comma [0] 23 64" xfId="13161"/>
    <cellStyle name="Comma [0] 23 7" xfId="13162"/>
    <cellStyle name="Comma [0] 23 8" xfId="13163"/>
    <cellStyle name="Comma [0] 23 9" xfId="13164"/>
    <cellStyle name="Comma [0] 24" xfId="13165"/>
    <cellStyle name="Comma [0] 24 2" xfId="13166"/>
    <cellStyle name="Comma [0] 24 2 2" xfId="13167"/>
    <cellStyle name="Comma [0] 24 3" xfId="13168"/>
    <cellStyle name="Comma [0] 24 4" xfId="13169"/>
    <cellStyle name="Comma [0] 24 5" xfId="13170"/>
    <cellStyle name="Comma [0] 24 6" xfId="13171"/>
    <cellStyle name="Comma [0] 24 7" xfId="13172"/>
    <cellStyle name="Comma [0] 25" xfId="13173"/>
    <cellStyle name="Comma [0] 25 10" xfId="13174"/>
    <cellStyle name="Comma [0] 25 11" xfId="13175"/>
    <cellStyle name="Comma [0] 25 12" xfId="13176"/>
    <cellStyle name="Comma [0] 25 13" xfId="13177"/>
    <cellStyle name="Comma [0] 25 14" xfId="13178"/>
    <cellStyle name="Comma [0] 25 15" xfId="13179"/>
    <cellStyle name="Comma [0] 25 16" xfId="13180"/>
    <cellStyle name="Comma [0] 25 17" xfId="13181"/>
    <cellStyle name="Comma [0] 25 18" xfId="13182"/>
    <cellStyle name="Comma [0] 25 19" xfId="13183"/>
    <cellStyle name="Comma [0] 25 2" xfId="13184"/>
    <cellStyle name="Comma [0] 25 20" xfId="13185"/>
    <cellStyle name="Comma [0] 25 21" xfId="13186"/>
    <cellStyle name="Comma [0] 25 22" xfId="13187"/>
    <cellStyle name="Comma [0] 25 23" xfId="13188"/>
    <cellStyle name="Comma [0] 25 24" xfId="13189"/>
    <cellStyle name="Comma [0] 25 25" xfId="13190"/>
    <cellStyle name="Comma [0] 25 26" xfId="13191"/>
    <cellStyle name="Comma [0] 25 27" xfId="13192"/>
    <cellStyle name="Comma [0] 25 28" xfId="13193"/>
    <cellStyle name="Comma [0] 25 29" xfId="13194"/>
    <cellStyle name="Comma [0] 25 3" xfId="13195"/>
    <cellStyle name="Comma [0] 25 30" xfId="13196"/>
    <cellStyle name="Comma [0] 25 31" xfId="13197"/>
    <cellStyle name="Comma [0] 25 32" xfId="13198"/>
    <cellStyle name="Comma [0] 25 33" xfId="13199"/>
    <cellStyle name="Comma [0] 25 34" xfId="13200"/>
    <cellStyle name="Comma [0] 25 35" xfId="13201"/>
    <cellStyle name="Comma [0] 25 36" xfId="13202"/>
    <cellStyle name="Comma [0] 25 37" xfId="13203"/>
    <cellStyle name="Comma [0] 25 38" xfId="13204"/>
    <cellStyle name="Comma [0] 25 39" xfId="13205"/>
    <cellStyle name="Comma [0] 25 4" xfId="13206"/>
    <cellStyle name="Comma [0] 25 40" xfId="13207"/>
    <cellStyle name="Comma [0] 25 41" xfId="13208"/>
    <cellStyle name="Comma [0] 25 42" xfId="13209"/>
    <cellStyle name="Comma [0] 25 43" xfId="13210"/>
    <cellStyle name="Comma [0] 25 44" xfId="13211"/>
    <cellStyle name="Comma [0] 25 45" xfId="13212"/>
    <cellStyle name="Comma [0] 25 46" xfId="13213"/>
    <cellStyle name="Comma [0] 25 47" xfId="13214"/>
    <cellStyle name="Comma [0] 25 48" xfId="13215"/>
    <cellStyle name="Comma [0] 25 49" xfId="13216"/>
    <cellStyle name="Comma [0] 25 5" xfId="13217"/>
    <cellStyle name="Comma [0] 25 50" xfId="13218"/>
    <cellStyle name="Comma [0] 25 51" xfId="13219"/>
    <cellStyle name="Comma [0] 25 52" xfId="13220"/>
    <cellStyle name="Comma [0] 25 53" xfId="13221"/>
    <cellStyle name="Comma [0] 25 54" xfId="13222"/>
    <cellStyle name="Comma [0] 25 55" xfId="13223"/>
    <cellStyle name="Comma [0] 25 56" xfId="13224"/>
    <cellStyle name="Comma [0] 25 57" xfId="13225"/>
    <cellStyle name="Comma [0] 25 58" xfId="13226"/>
    <cellStyle name="Comma [0] 25 59" xfId="13227"/>
    <cellStyle name="Comma [0] 25 6" xfId="13228"/>
    <cellStyle name="Comma [0] 25 60" xfId="13229"/>
    <cellStyle name="Comma [0] 25 61" xfId="13230"/>
    <cellStyle name="Comma [0] 25 62" xfId="13231"/>
    <cellStyle name="Comma [0] 25 63" xfId="13232"/>
    <cellStyle name="Comma [0] 25 64" xfId="13233"/>
    <cellStyle name="Comma [0] 25 7" xfId="13234"/>
    <cellStyle name="Comma [0] 25 8" xfId="13235"/>
    <cellStyle name="Comma [0] 25 9" xfId="13236"/>
    <cellStyle name="Comma [0] 26" xfId="13237"/>
    <cellStyle name="Comma [0] 26 10" xfId="13238"/>
    <cellStyle name="Comma [0] 26 10 2" xfId="13239"/>
    <cellStyle name="Comma [0] 26 11" xfId="13240"/>
    <cellStyle name="Comma [0] 26 11 2" xfId="13241"/>
    <cellStyle name="Comma [0] 26 12" xfId="13242"/>
    <cellStyle name="Comma [0] 26 2" xfId="13243"/>
    <cellStyle name="Comma [0] 26 2 10" xfId="13244"/>
    <cellStyle name="Comma [0] 26 2 2" xfId="13245"/>
    <cellStyle name="Comma [0] 26 2 2 2" xfId="13246"/>
    <cellStyle name="Comma [0] 26 2 2 3" xfId="13247"/>
    <cellStyle name="Comma [0] 26 2 2 3 2" xfId="13248"/>
    <cellStyle name="Comma [0] 26 2 2 3 2 2" xfId="13249"/>
    <cellStyle name="Comma [0] 26 2 2 3 2 2 2" xfId="13250"/>
    <cellStyle name="Comma [0] 26 2 2 3 2 3" xfId="13251"/>
    <cellStyle name="Comma [0] 26 2 2 3 3" xfId="13252"/>
    <cellStyle name="Comma [0] 26 2 2 3 3 2" xfId="13253"/>
    <cellStyle name="Comma [0] 26 2 2 3 3 2 2" xfId="13254"/>
    <cellStyle name="Comma [0] 26 2 2 3 3 3" xfId="13255"/>
    <cellStyle name="Comma [0] 26 2 2 3 4" xfId="13256"/>
    <cellStyle name="Comma [0] 26 2 2 3 4 2" xfId="13257"/>
    <cellStyle name="Comma [0] 26 2 2 3 5" xfId="13258"/>
    <cellStyle name="Comma [0] 26 2 2 3 5 2" xfId="13259"/>
    <cellStyle name="Comma [0] 26 2 2 3 6" xfId="13260"/>
    <cellStyle name="Comma [0] 26 2 2 4" xfId="13261"/>
    <cellStyle name="Comma [0] 26 2 2 4 2" xfId="13262"/>
    <cellStyle name="Comma [0] 26 2 2 4 2 2" xfId="13263"/>
    <cellStyle name="Comma [0] 26 2 2 4 2 2 2" xfId="13264"/>
    <cellStyle name="Comma [0] 26 2 2 4 2 3" xfId="13265"/>
    <cellStyle name="Comma [0] 26 2 2 4 3" xfId="13266"/>
    <cellStyle name="Comma [0] 26 2 2 4 3 2" xfId="13267"/>
    <cellStyle name="Comma [0] 26 2 2 4 3 2 2" xfId="13268"/>
    <cellStyle name="Comma [0] 26 2 2 4 3 3" xfId="13269"/>
    <cellStyle name="Comma [0] 26 2 2 4 4" xfId="13270"/>
    <cellStyle name="Comma [0] 26 2 2 4 4 2" xfId="13271"/>
    <cellStyle name="Comma [0] 26 2 2 4 5" xfId="13272"/>
    <cellStyle name="Comma [0] 26 2 2 4 5 2" xfId="13273"/>
    <cellStyle name="Comma [0] 26 2 2 4 6" xfId="13274"/>
    <cellStyle name="Comma [0] 26 2 2 5" xfId="13275"/>
    <cellStyle name="Comma [0] 26 2 2 5 2" xfId="13276"/>
    <cellStyle name="Comma [0] 26 2 2 5 2 2" xfId="13277"/>
    <cellStyle name="Comma [0] 26 2 2 5 3" xfId="13278"/>
    <cellStyle name="Comma [0] 26 2 2 6" xfId="13279"/>
    <cellStyle name="Comma [0] 26 2 2 6 2" xfId="13280"/>
    <cellStyle name="Comma [0] 26 2 2 6 2 2" xfId="13281"/>
    <cellStyle name="Comma [0] 26 2 2 6 3" xfId="13282"/>
    <cellStyle name="Comma [0] 26 2 2 7" xfId="13283"/>
    <cellStyle name="Comma [0] 26 2 2 7 2" xfId="13284"/>
    <cellStyle name="Comma [0] 26 2 2 8" xfId="13285"/>
    <cellStyle name="Comma [0] 26 2 2 8 2" xfId="13286"/>
    <cellStyle name="Comma [0] 26 2 2 9" xfId="13287"/>
    <cellStyle name="Comma [0] 26 2 3" xfId="13288"/>
    <cellStyle name="Comma [0] 26 2 4" xfId="13289"/>
    <cellStyle name="Comma [0] 26 2 4 2" xfId="13290"/>
    <cellStyle name="Comma [0] 26 2 4 2 2" xfId="13291"/>
    <cellStyle name="Comma [0] 26 2 4 2 2 2" xfId="13292"/>
    <cellStyle name="Comma [0] 26 2 4 2 3" xfId="13293"/>
    <cellStyle name="Comma [0] 26 2 4 3" xfId="13294"/>
    <cellStyle name="Comma [0] 26 2 4 3 2" xfId="13295"/>
    <cellStyle name="Comma [0] 26 2 4 3 2 2" xfId="13296"/>
    <cellStyle name="Comma [0] 26 2 4 3 3" xfId="13297"/>
    <cellStyle name="Comma [0] 26 2 4 4" xfId="13298"/>
    <cellStyle name="Comma [0] 26 2 4 4 2" xfId="13299"/>
    <cellStyle name="Comma [0] 26 2 4 5" xfId="13300"/>
    <cellStyle name="Comma [0] 26 2 4 5 2" xfId="13301"/>
    <cellStyle name="Comma [0] 26 2 4 6" xfId="13302"/>
    <cellStyle name="Comma [0] 26 2 5" xfId="13303"/>
    <cellStyle name="Comma [0] 26 2 5 2" xfId="13304"/>
    <cellStyle name="Comma [0] 26 2 5 2 2" xfId="13305"/>
    <cellStyle name="Comma [0] 26 2 5 2 2 2" xfId="13306"/>
    <cellStyle name="Comma [0] 26 2 5 2 3" xfId="13307"/>
    <cellStyle name="Comma [0] 26 2 5 3" xfId="13308"/>
    <cellStyle name="Comma [0] 26 2 5 3 2" xfId="13309"/>
    <cellStyle name="Comma [0] 26 2 5 3 2 2" xfId="13310"/>
    <cellStyle name="Comma [0] 26 2 5 3 3" xfId="13311"/>
    <cellStyle name="Comma [0] 26 2 5 4" xfId="13312"/>
    <cellStyle name="Comma [0] 26 2 5 4 2" xfId="13313"/>
    <cellStyle name="Comma [0] 26 2 5 5" xfId="13314"/>
    <cellStyle name="Comma [0] 26 2 5 5 2" xfId="13315"/>
    <cellStyle name="Comma [0] 26 2 5 6" xfId="13316"/>
    <cellStyle name="Comma [0] 26 2 6" xfId="13317"/>
    <cellStyle name="Comma [0] 26 2 6 2" xfId="13318"/>
    <cellStyle name="Comma [0] 26 2 6 2 2" xfId="13319"/>
    <cellStyle name="Comma [0] 26 2 6 3" xfId="13320"/>
    <cellStyle name="Comma [0] 26 2 7" xfId="13321"/>
    <cellStyle name="Comma [0] 26 2 7 2" xfId="13322"/>
    <cellStyle name="Comma [0] 26 2 7 2 2" xfId="13323"/>
    <cellStyle name="Comma [0] 26 2 7 3" xfId="13324"/>
    <cellStyle name="Comma [0] 26 2 8" xfId="13325"/>
    <cellStyle name="Comma [0] 26 2 8 2" xfId="13326"/>
    <cellStyle name="Comma [0] 26 2 9" xfId="13327"/>
    <cellStyle name="Comma [0] 26 2 9 2" xfId="13328"/>
    <cellStyle name="Comma [0] 26 3" xfId="13329"/>
    <cellStyle name="Comma [0] 26 4" xfId="13330"/>
    <cellStyle name="Comma [0] 26 4 2" xfId="13331"/>
    <cellStyle name="Comma [0] 26 5" xfId="13332"/>
    <cellStyle name="Comma [0] 26 5 2" xfId="13333"/>
    <cellStyle name="Comma [0] 26 5 2 2" xfId="13334"/>
    <cellStyle name="Comma [0] 26 5 2 2 2" xfId="13335"/>
    <cellStyle name="Comma [0] 26 5 2 3" xfId="13336"/>
    <cellStyle name="Comma [0] 26 5 3" xfId="13337"/>
    <cellStyle name="Comma [0] 26 5 3 2" xfId="13338"/>
    <cellStyle name="Comma [0] 26 5 3 2 2" xfId="13339"/>
    <cellStyle name="Comma [0] 26 5 3 3" xfId="13340"/>
    <cellStyle name="Comma [0] 26 5 4" xfId="13341"/>
    <cellStyle name="Comma [0] 26 5 4 2" xfId="13342"/>
    <cellStyle name="Comma [0] 26 5 5" xfId="13343"/>
    <cellStyle name="Comma [0] 26 5 5 2" xfId="13344"/>
    <cellStyle name="Comma [0] 26 5 6" xfId="13345"/>
    <cellStyle name="Comma [0] 26 6" xfId="13346"/>
    <cellStyle name="Comma [0] 26 6 2" xfId="13347"/>
    <cellStyle name="Comma [0] 26 6 2 2" xfId="13348"/>
    <cellStyle name="Comma [0] 26 6 2 2 2" xfId="13349"/>
    <cellStyle name="Comma [0] 26 6 2 3" xfId="13350"/>
    <cellStyle name="Comma [0] 26 6 3" xfId="13351"/>
    <cellStyle name="Comma [0] 26 6 3 2" xfId="13352"/>
    <cellStyle name="Comma [0] 26 6 3 2 2" xfId="13353"/>
    <cellStyle name="Comma [0] 26 6 3 3" xfId="13354"/>
    <cellStyle name="Comma [0] 26 6 4" xfId="13355"/>
    <cellStyle name="Comma [0] 26 6 4 2" xfId="13356"/>
    <cellStyle name="Comma [0] 26 6 5" xfId="13357"/>
    <cellStyle name="Comma [0] 26 6 5 2" xfId="13358"/>
    <cellStyle name="Comma [0] 26 6 6" xfId="13359"/>
    <cellStyle name="Comma [0] 26 7" xfId="13360"/>
    <cellStyle name="Comma [0] 26 7 2" xfId="13361"/>
    <cellStyle name="Comma [0] 26 7 2 2" xfId="13362"/>
    <cellStyle name="Comma [0] 26 7 2 2 2" xfId="13363"/>
    <cellStyle name="Comma [0] 26 7 2 3" xfId="13364"/>
    <cellStyle name="Comma [0] 26 7 3" xfId="13365"/>
    <cellStyle name="Comma [0] 26 7 3 2" xfId="13366"/>
    <cellStyle name="Comma [0] 26 7 3 2 2" xfId="13367"/>
    <cellStyle name="Comma [0] 26 7 3 3" xfId="13368"/>
    <cellStyle name="Comma [0] 26 7 4" xfId="13369"/>
    <cellStyle name="Comma [0] 26 7 4 2" xfId="13370"/>
    <cellStyle name="Comma [0] 26 7 5" xfId="13371"/>
    <cellStyle name="Comma [0] 26 7 5 2" xfId="13372"/>
    <cellStyle name="Comma [0] 26 7 6" xfId="13373"/>
    <cellStyle name="Comma [0] 26 8" xfId="13374"/>
    <cellStyle name="Comma [0] 26 8 2" xfId="13375"/>
    <cellStyle name="Comma [0] 26 8 2 2" xfId="13376"/>
    <cellStyle name="Comma [0] 26 8 3" xfId="13377"/>
    <cellStyle name="Comma [0] 26 9" xfId="13378"/>
    <cellStyle name="Comma [0] 26 9 2" xfId="13379"/>
    <cellStyle name="Comma [0] 26 9 2 2" xfId="13380"/>
    <cellStyle name="Comma [0] 26 9 3" xfId="13381"/>
    <cellStyle name="Comma [0] 27" xfId="13382"/>
    <cellStyle name="Comma [0] 27 2" xfId="13383"/>
    <cellStyle name="Comma [0] 27 3" xfId="13384"/>
    <cellStyle name="Comma [0] 27 4" xfId="13385"/>
    <cellStyle name="Comma [0] 27 5" xfId="13386"/>
    <cellStyle name="Comma [0] 27 6" xfId="13387"/>
    <cellStyle name="Comma [0] 27 7" xfId="13388"/>
    <cellStyle name="Comma [0] 28" xfId="13389"/>
    <cellStyle name="Comma [0] 28 2" xfId="13390"/>
    <cellStyle name="Comma [0] 28 3" xfId="13391"/>
    <cellStyle name="Comma [0] 28 3 2" xfId="13392"/>
    <cellStyle name="Comma [0] 28 3 2 2" xfId="30256"/>
    <cellStyle name="Comma [0] 28 3 2 2 2" xfId="33827"/>
    <cellStyle name="Comma [0] 28 3 2 3" xfId="32043"/>
    <cellStyle name="Comma [0] 28 3 3" xfId="30255"/>
    <cellStyle name="Comma [0] 28 3 3 2" xfId="33826"/>
    <cellStyle name="Comma [0] 28 3 4" xfId="32042"/>
    <cellStyle name="Comma [0] 28 4" xfId="13393"/>
    <cellStyle name="Comma [0] 28 4 2" xfId="13394"/>
    <cellStyle name="Comma [0] 28 4 2 2" xfId="30258"/>
    <cellStyle name="Comma [0] 28 4 2 2 2" xfId="33829"/>
    <cellStyle name="Comma [0] 28 4 2 3" xfId="32045"/>
    <cellStyle name="Comma [0] 28 4 3" xfId="30257"/>
    <cellStyle name="Comma [0] 28 4 3 2" xfId="33828"/>
    <cellStyle name="Comma [0] 28 4 4" xfId="32044"/>
    <cellStyle name="Comma [0] 28 5" xfId="13395"/>
    <cellStyle name="Comma [0] 28 5 2" xfId="13396"/>
    <cellStyle name="Comma [0] 28 5 2 2" xfId="13397"/>
    <cellStyle name="Comma [0] 28 5 2 2 2" xfId="13398"/>
    <cellStyle name="Comma [0] 28 5 2 3" xfId="13399"/>
    <cellStyle name="Comma [0] 28 5 3" xfId="13400"/>
    <cellStyle name="Comma [0] 28 5 3 2" xfId="13401"/>
    <cellStyle name="Comma [0] 28 5 3 2 2" xfId="13402"/>
    <cellStyle name="Comma [0] 28 5 3 3" xfId="13403"/>
    <cellStyle name="Comma [0] 28 5 4" xfId="13404"/>
    <cellStyle name="Comma [0] 28 5 4 2" xfId="13405"/>
    <cellStyle name="Comma [0] 28 5 5" xfId="13406"/>
    <cellStyle name="Comma [0] 28 5 5 2" xfId="13407"/>
    <cellStyle name="Comma [0] 28 5 6" xfId="13408"/>
    <cellStyle name="Comma [0] 28 6" xfId="13409"/>
    <cellStyle name="Comma [0] 28 7" xfId="13410"/>
    <cellStyle name="Comma [0] 28 7 2" xfId="30259"/>
    <cellStyle name="Comma [0] 28 7 2 2" xfId="33830"/>
    <cellStyle name="Comma [0] 28 7 3" xfId="32046"/>
    <cellStyle name="Comma [0] 29" xfId="13411"/>
    <cellStyle name="Comma [0] 29 10" xfId="13412"/>
    <cellStyle name="Comma [0] 29 10 2" xfId="13413"/>
    <cellStyle name="Comma [0] 29 11" xfId="13414"/>
    <cellStyle name="Comma [0] 29 12" xfId="30260"/>
    <cellStyle name="Comma [0] 29 12 2" xfId="33831"/>
    <cellStyle name="Comma [0] 29 13" xfId="32047"/>
    <cellStyle name="Comma [0] 29 2" xfId="13415"/>
    <cellStyle name="Comma [0] 29 2 2" xfId="13416"/>
    <cellStyle name="Comma [0] 29 2 2 2" xfId="13417"/>
    <cellStyle name="Comma [0] 29 2 2 2 2" xfId="13418"/>
    <cellStyle name="Comma [0] 29 2 2 3" xfId="13419"/>
    <cellStyle name="Comma [0] 29 2 3" xfId="13420"/>
    <cellStyle name="Comma [0] 29 2 3 2" xfId="13421"/>
    <cellStyle name="Comma [0] 29 2 3 2 2" xfId="13422"/>
    <cellStyle name="Comma [0] 29 2 3 3" xfId="13423"/>
    <cellStyle name="Comma [0] 29 2 4" xfId="13424"/>
    <cellStyle name="Comma [0] 29 2 4 2" xfId="13425"/>
    <cellStyle name="Comma [0] 29 2 5" xfId="13426"/>
    <cellStyle name="Comma [0] 29 2 5 2" xfId="13427"/>
    <cellStyle name="Comma [0] 29 2 6" xfId="13428"/>
    <cellStyle name="Comma [0] 29 3" xfId="13429"/>
    <cellStyle name="Comma [0] 29 3 2" xfId="13430"/>
    <cellStyle name="Comma [0] 29 3 2 2" xfId="13431"/>
    <cellStyle name="Comma [0] 29 3 2 2 2" xfId="13432"/>
    <cellStyle name="Comma [0] 29 3 2 3" xfId="13433"/>
    <cellStyle name="Comma [0] 29 3 3" xfId="13434"/>
    <cellStyle name="Comma [0] 29 3 3 2" xfId="13435"/>
    <cellStyle name="Comma [0] 29 3 3 2 2" xfId="13436"/>
    <cellStyle name="Comma [0] 29 3 3 3" xfId="13437"/>
    <cellStyle name="Comma [0] 29 3 4" xfId="13438"/>
    <cellStyle name="Comma [0] 29 3 4 2" xfId="13439"/>
    <cellStyle name="Comma [0] 29 3 5" xfId="13440"/>
    <cellStyle name="Comma [0] 29 3 5 2" xfId="13441"/>
    <cellStyle name="Comma [0] 29 3 6" xfId="13442"/>
    <cellStyle name="Comma [0] 29 4" xfId="13443"/>
    <cellStyle name="Comma [0] 29 4 2" xfId="13444"/>
    <cellStyle name="Comma [0] 29 4 2 2" xfId="13445"/>
    <cellStyle name="Comma [0] 29 4 2 2 2" xfId="13446"/>
    <cellStyle name="Comma [0] 29 4 2 3" xfId="13447"/>
    <cellStyle name="Comma [0] 29 4 3" xfId="13448"/>
    <cellStyle name="Comma [0] 29 4 3 2" xfId="13449"/>
    <cellStyle name="Comma [0] 29 4 3 2 2" xfId="13450"/>
    <cellStyle name="Comma [0] 29 4 3 3" xfId="13451"/>
    <cellStyle name="Comma [0] 29 4 4" xfId="13452"/>
    <cellStyle name="Comma [0] 29 4 4 2" xfId="13453"/>
    <cellStyle name="Comma [0] 29 4 5" xfId="13454"/>
    <cellStyle name="Comma [0] 29 4 5 2" xfId="13455"/>
    <cellStyle name="Comma [0] 29 4 6" xfId="13456"/>
    <cellStyle name="Comma [0] 29 5" xfId="13457"/>
    <cellStyle name="Comma [0] 29 5 2" xfId="13458"/>
    <cellStyle name="Comma [0] 29 5 2 2" xfId="13459"/>
    <cellStyle name="Comma [0] 29 5 2 2 2" xfId="13460"/>
    <cellStyle name="Comma [0] 29 5 2 3" xfId="13461"/>
    <cellStyle name="Comma [0] 29 5 3" xfId="13462"/>
    <cellStyle name="Comma [0] 29 5 3 2" xfId="13463"/>
    <cellStyle name="Comma [0] 29 5 3 2 2" xfId="13464"/>
    <cellStyle name="Comma [0] 29 5 3 3" xfId="13465"/>
    <cellStyle name="Comma [0] 29 5 4" xfId="13466"/>
    <cellStyle name="Comma [0] 29 5 4 2" xfId="13467"/>
    <cellStyle name="Comma [0] 29 5 5" xfId="13468"/>
    <cellStyle name="Comma [0] 29 5 5 2" xfId="13469"/>
    <cellStyle name="Comma [0] 29 5 6" xfId="13470"/>
    <cellStyle name="Comma [0] 29 6" xfId="13471"/>
    <cellStyle name="Comma [0] 29 6 2" xfId="13472"/>
    <cellStyle name="Comma [0] 29 6 2 2" xfId="13473"/>
    <cellStyle name="Comma [0] 29 6 2 2 2" xfId="13474"/>
    <cellStyle name="Comma [0] 29 6 2 3" xfId="13475"/>
    <cellStyle name="Comma [0] 29 6 3" xfId="13476"/>
    <cellStyle name="Comma [0] 29 6 3 2" xfId="13477"/>
    <cellStyle name="Comma [0] 29 6 3 2 2" xfId="13478"/>
    <cellStyle name="Comma [0] 29 6 3 3" xfId="13479"/>
    <cellStyle name="Comma [0] 29 6 4" xfId="13480"/>
    <cellStyle name="Comma [0] 29 6 4 2" xfId="13481"/>
    <cellStyle name="Comma [0] 29 6 5" xfId="13482"/>
    <cellStyle name="Comma [0] 29 6 5 2" xfId="13483"/>
    <cellStyle name="Comma [0] 29 6 6" xfId="13484"/>
    <cellStyle name="Comma [0] 29 7" xfId="13485"/>
    <cellStyle name="Comma [0] 29 7 2" xfId="13486"/>
    <cellStyle name="Comma [0] 29 7 2 2" xfId="13487"/>
    <cellStyle name="Comma [0] 29 7 2 2 2" xfId="13488"/>
    <cellStyle name="Comma [0] 29 7 2 3" xfId="13489"/>
    <cellStyle name="Comma [0] 29 7 3" xfId="13490"/>
    <cellStyle name="Comma [0] 29 7 3 2" xfId="13491"/>
    <cellStyle name="Comma [0] 29 7 3 2 2" xfId="13492"/>
    <cellStyle name="Comma [0] 29 7 3 3" xfId="13493"/>
    <cellStyle name="Comma [0] 29 7 4" xfId="13494"/>
    <cellStyle name="Comma [0] 29 7 4 2" xfId="13495"/>
    <cellStyle name="Comma [0] 29 7 5" xfId="13496"/>
    <cellStyle name="Comma [0] 29 7 5 2" xfId="13497"/>
    <cellStyle name="Comma [0] 29 7 6" xfId="13498"/>
    <cellStyle name="Comma [0] 29 8" xfId="13499"/>
    <cellStyle name="Comma [0] 29 8 2" xfId="13500"/>
    <cellStyle name="Comma [0] 29 8 2 2" xfId="13501"/>
    <cellStyle name="Comma [0] 29 8 3" xfId="13502"/>
    <cellStyle name="Comma [0] 29 9" xfId="13503"/>
    <cellStyle name="Comma [0] 3" xfId="13504"/>
    <cellStyle name="Comma [0] 3 10" xfId="13505"/>
    <cellStyle name="Comma [0] 3 11" xfId="13506"/>
    <cellStyle name="Comma [0] 3 12" xfId="13507"/>
    <cellStyle name="Comma [0] 3 13" xfId="13508"/>
    <cellStyle name="Comma [0] 3 13 2" xfId="13509"/>
    <cellStyle name="Comma [0] 3 14" xfId="13510"/>
    <cellStyle name="Comma [0] 3 15" xfId="13511"/>
    <cellStyle name="Comma [0] 3 16" xfId="13512"/>
    <cellStyle name="Comma [0] 3 16 2" xfId="13513"/>
    <cellStyle name="Comma [0] 3 16 2 2" xfId="30262"/>
    <cellStyle name="Comma [0] 3 16 2 2 2" xfId="33833"/>
    <cellStyle name="Comma [0] 3 16 2 3" xfId="32049"/>
    <cellStyle name="Comma [0] 3 16 3" xfId="30261"/>
    <cellStyle name="Comma [0] 3 16 3 2" xfId="33832"/>
    <cellStyle name="Comma [0] 3 16 4" xfId="32048"/>
    <cellStyle name="Comma [0] 3 17" xfId="13514"/>
    <cellStyle name="Comma [0] 3 18" xfId="13515"/>
    <cellStyle name="Comma [0] 3 19" xfId="13516"/>
    <cellStyle name="Comma [0] 3 2" xfId="13517"/>
    <cellStyle name="Comma [0] 3 2 10" xfId="13518"/>
    <cellStyle name="Comma [0] 3 2 11" xfId="13519"/>
    <cellStyle name="Comma [0] 3 2 12" xfId="13520"/>
    <cellStyle name="Comma [0] 3 2 13" xfId="13521"/>
    <cellStyle name="Comma [0] 3 2 14" xfId="13522"/>
    <cellStyle name="Comma [0] 3 2 15" xfId="13523"/>
    <cellStyle name="Comma [0] 3 2 16" xfId="13524"/>
    <cellStyle name="Comma [0] 3 2 17" xfId="13525"/>
    <cellStyle name="Comma [0] 3 2 18" xfId="13526"/>
    <cellStyle name="Comma [0] 3 2 19" xfId="13527"/>
    <cellStyle name="Comma [0] 3 2 2" xfId="13528"/>
    <cellStyle name="Comma [0] 3 2 20" xfId="13529"/>
    <cellStyle name="Comma [0] 3 2 21" xfId="13530"/>
    <cellStyle name="Comma [0] 3 2 22" xfId="13531"/>
    <cellStyle name="Comma [0] 3 2 23" xfId="13532"/>
    <cellStyle name="Comma [0] 3 2 24" xfId="13533"/>
    <cellStyle name="Comma [0] 3 2 25" xfId="13534"/>
    <cellStyle name="Comma [0] 3 2 26" xfId="13535"/>
    <cellStyle name="Comma [0] 3 2 27" xfId="13536"/>
    <cellStyle name="Comma [0] 3 2 28" xfId="13537"/>
    <cellStyle name="Comma [0] 3 2 29" xfId="13538"/>
    <cellStyle name="Comma [0] 3 2 3" xfId="13539"/>
    <cellStyle name="Comma [0] 3 2 30" xfId="13540"/>
    <cellStyle name="Comma [0] 3 2 31" xfId="13541"/>
    <cellStyle name="Comma [0] 3 2 32" xfId="13542"/>
    <cellStyle name="Comma [0] 3 2 33" xfId="13543"/>
    <cellStyle name="Comma [0] 3 2 34" xfId="13544"/>
    <cellStyle name="Comma [0] 3 2 35" xfId="13545"/>
    <cellStyle name="Comma [0] 3 2 36" xfId="13546"/>
    <cellStyle name="Comma [0] 3 2 37" xfId="13547"/>
    <cellStyle name="Comma [0] 3 2 38" xfId="13548"/>
    <cellStyle name="Comma [0] 3 2 39" xfId="13549"/>
    <cellStyle name="Comma [0] 3 2 4" xfId="13550"/>
    <cellStyle name="Comma [0] 3 2 40" xfId="13551"/>
    <cellStyle name="Comma [0] 3 2 41" xfId="13552"/>
    <cellStyle name="Comma [0] 3 2 42" xfId="13553"/>
    <cellStyle name="Comma [0] 3 2 43" xfId="13554"/>
    <cellStyle name="Comma [0] 3 2 44" xfId="13555"/>
    <cellStyle name="Comma [0] 3 2 45" xfId="13556"/>
    <cellStyle name="Comma [0] 3 2 46" xfId="13557"/>
    <cellStyle name="Comma [0] 3 2 47" xfId="13558"/>
    <cellStyle name="Comma [0] 3 2 48" xfId="13559"/>
    <cellStyle name="Comma [0] 3 2 49" xfId="13560"/>
    <cellStyle name="Comma [0] 3 2 5" xfId="13561"/>
    <cellStyle name="Comma [0] 3 2 50" xfId="13562"/>
    <cellStyle name="Comma [0] 3 2 51" xfId="13563"/>
    <cellStyle name="Comma [0] 3 2 52" xfId="13564"/>
    <cellStyle name="Comma [0] 3 2 53" xfId="13565"/>
    <cellStyle name="Comma [0] 3 2 54" xfId="13566"/>
    <cellStyle name="Comma [0] 3 2 55" xfId="13567"/>
    <cellStyle name="Comma [0] 3 2 56" xfId="13568"/>
    <cellStyle name="Comma [0] 3 2 57" xfId="13569"/>
    <cellStyle name="Comma [0] 3 2 58" xfId="13570"/>
    <cellStyle name="Comma [0] 3 2 59" xfId="13571"/>
    <cellStyle name="Comma [0] 3 2 6" xfId="13572"/>
    <cellStyle name="Comma [0] 3 2 60" xfId="13573"/>
    <cellStyle name="Comma [0] 3 2 61" xfId="13574"/>
    <cellStyle name="Comma [0] 3 2 62" xfId="13575"/>
    <cellStyle name="Comma [0] 3 2 63" xfId="13576"/>
    <cellStyle name="Comma [0] 3 2 64" xfId="13577"/>
    <cellStyle name="Comma [0] 3 2 7" xfId="13578"/>
    <cellStyle name="Comma [0] 3 2 8" xfId="13579"/>
    <cellStyle name="Comma [0] 3 2 9" xfId="13580"/>
    <cellStyle name="Comma [0] 3 20" xfId="13581"/>
    <cellStyle name="Comma [0] 3 21" xfId="13582"/>
    <cellStyle name="Comma [0] 3 22" xfId="13583"/>
    <cellStyle name="Comma [0] 3 23" xfId="13584"/>
    <cellStyle name="Comma [0] 3 24" xfId="13585"/>
    <cellStyle name="Comma [0] 3 25" xfId="13586"/>
    <cellStyle name="Comma [0] 3 26" xfId="13587"/>
    <cellStyle name="Comma [0] 3 27" xfId="13588"/>
    <cellStyle name="Comma [0] 3 28" xfId="13589"/>
    <cellStyle name="Comma [0] 3 29" xfId="13590"/>
    <cellStyle name="Comma [0] 3 3" xfId="13591"/>
    <cellStyle name="Comma [0] 3 30" xfId="13592"/>
    <cellStyle name="Comma [0] 3 31" xfId="13593"/>
    <cellStyle name="Comma [0] 3 32" xfId="13594"/>
    <cellStyle name="Comma [0] 3 33" xfId="13595"/>
    <cellStyle name="Comma [0] 3 34" xfId="13596"/>
    <cellStyle name="Comma [0] 3 35" xfId="13597"/>
    <cellStyle name="Comma [0] 3 36" xfId="13598"/>
    <cellStyle name="Comma [0] 3 37" xfId="13599"/>
    <cellStyle name="Comma [0] 3 38" xfId="13600"/>
    <cellStyle name="Comma [0] 3 39" xfId="13601"/>
    <cellStyle name="Comma [0] 3 4" xfId="13602"/>
    <cellStyle name="Comma [0] 3 4 2" xfId="13603"/>
    <cellStyle name="Comma [0] 3 4 3" xfId="13604"/>
    <cellStyle name="Comma [0] 3 4 3 2" xfId="13605"/>
    <cellStyle name="Comma [0] 3 4 3 2 2" xfId="13606"/>
    <cellStyle name="Comma [0] 3 4 3 2 2 2" xfId="13607"/>
    <cellStyle name="Comma [0] 3 4 3 2 3" xfId="13608"/>
    <cellStyle name="Comma [0] 3 4 3 3" xfId="13609"/>
    <cellStyle name="Comma [0] 3 4 3 3 2" xfId="13610"/>
    <cellStyle name="Comma [0] 3 4 3 3 2 2" xfId="13611"/>
    <cellStyle name="Comma [0] 3 4 3 3 3" xfId="13612"/>
    <cellStyle name="Comma [0] 3 4 3 4" xfId="13613"/>
    <cellStyle name="Comma [0] 3 4 3 4 2" xfId="13614"/>
    <cellStyle name="Comma [0] 3 4 3 5" xfId="13615"/>
    <cellStyle name="Comma [0] 3 4 3 5 2" xfId="13616"/>
    <cellStyle name="Comma [0] 3 4 3 6" xfId="13617"/>
    <cellStyle name="Comma [0] 3 4 4" xfId="13618"/>
    <cellStyle name="Comma [0] 3 4 4 2" xfId="13619"/>
    <cellStyle name="Comma [0] 3 4 4 2 2" xfId="13620"/>
    <cellStyle name="Comma [0] 3 4 4 2 2 2" xfId="13621"/>
    <cellStyle name="Comma [0] 3 4 4 2 3" xfId="13622"/>
    <cellStyle name="Comma [0] 3 4 4 3" xfId="13623"/>
    <cellStyle name="Comma [0] 3 4 4 3 2" xfId="13624"/>
    <cellStyle name="Comma [0] 3 4 4 3 2 2" xfId="13625"/>
    <cellStyle name="Comma [0] 3 4 4 3 3" xfId="13626"/>
    <cellStyle name="Comma [0] 3 4 4 4" xfId="13627"/>
    <cellStyle name="Comma [0] 3 4 4 4 2" xfId="13628"/>
    <cellStyle name="Comma [0] 3 4 4 5" xfId="13629"/>
    <cellStyle name="Comma [0] 3 4 4 5 2" xfId="13630"/>
    <cellStyle name="Comma [0] 3 4 4 6" xfId="13631"/>
    <cellStyle name="Comma [0] 3 4 5" xfId="13632"/>
    <cellStyle name="Comma [0] 3 4 5 2" xfId="13633"/>
    <cellStyle name="Comma [0] 3 4 5 2 2" xfId="13634"/>
    <cellStyle name="Comma [0] 3 4 5 3" xfId="13635"/>
    <cellStyle name="Comma [0] 3 4 6" xfId="13636"/>
    <cellStyle name="Comma [0] 3 4 6 2" xfId="13637"/>
    <cellStyle name="Comma [0] 3 4 6 2 2" xfId="13638"/>
    <cellStyle name="Comma [0] 3 4 6 3" xfId="13639"/>
    <cellStyle name="Comma [0] 3 4 7" xfId="13640"/>
    <cellStyle name="Comma [0] 3 4 7 2" xfId="13641"/>
    <cellStyle name="Comma [0] 3 4 8" xfId="13642"/>
    <cellStyle name="Comma [0] 3 4 8 2" xfId="13643"/>
    <cellStyle name="Comma [0] 3 4 9" xfId="13644"/>
    <cellStyle name="Comma [0] 3 40" xfId="13645"/>
    <cellStyle name="Comma [0] 3 41" xfId="13646"/>
    <cellStyle name="Comma [0] 3 42" xfId="13647"/>
    <cellStyle name="Comma [0] 3 43" xfId="13648"/>
    <cellStyle name="Comma [0] 3 44" xfId="13649"/>
    <cellStyle name="Comma [0] 3 45" xfId="13650"/>
    <cellStyle name="Comma [0] 3 46" xfId="13651"/>
    <cellStyle name="Comma [0] 3 47" xfId="13652"/>
    <cellStyle name="Comma [0] 3 48" xfId="13653"/>
    <cellStyle name="Comma [0] 3 49" xfId="13654"/>
    <cellStyle name="Comma [0] 3 5" xfId="13655"/>
    <cellStyle name="Comma [0] 3 5 2" xfId="13656"/>
    <cellStyle name="Comma [0] 3 50" xfId="13657"/>
    <cellStyle name="Comma [0] 3 51" xfId="13658"/>
    <cellStyle name="Comma [0] 3 52" xfId="13659"/>
    <cellStyle name="Comma [0] 3 53" xfId="13660"/>
    <cellStyle name="Comma [0] 3 54" xfId="13661"/>
    <cellStyle name="Comma [0] 3 55" xfId="13662"/>
    <cellStyle name="Comma [0] 3 56" xfId="13663"/>
    <cellStyle name="Comma [0] 3 57" xfId="13664"/>
    <cellStyle name="Comma [0] 3 58" xfId="13665"/>
    <cellStyle name="Comma [0] 3 59" xfId="13666"/>
    <cellStyle name="Comma [0] 3 6" xfId="13667"/>
    <cellStyle name="Comma [0] 3 60" xfId="13668"/>
    <cellStyle name="Comma [0] 3 61" xfId="13669"/>
    <cellStyle name="Comma [0] 3 62" xfId="13670"/>
    <cellStyle name="Comma [0] 3 63" xfId="13671"/>
    <cellStyle name="Comma [0] 3 64" xfId="13672"/>
    <cellStyle name="Comma [0] 3 65" xfId="13673"/>
    <cellStyle name="Comma [0] 3 66" xfId="13674"/>
    <cellStyle name="Comma [0] 3 67" xfId="13675"/>
    <cellStyle name="Comma [0] 3 67 2" xfId="30263"/>
    <cellStyle name="Comma [0] 3 67 2 2" xfId="33834"/>
    <cellStyle name="Comma [0] 3 67 3" xfId="32050"/>
    <cellStyle name="Comma [0] 3 7" xfId="13676"/>
    <cellStyle name="Comma [0] 3 8" xfId="13677"/>
    <cellStyle name="Comma [0] 3 9" xfId="13678"/>
    <cellStyle name="Comma [0] 30" xfId="13679"/>
    <cellStyle name="Comma [0] 30 2" xfId="13680"/>
    <cellStyle name="Comma [0] 31" xfId="13681"/>
    <cellStyle name="Comma [0] 31 2" xfId="13682"/>
    <cellStyle name="Comma [0] 31 2 2" xfId="13683"/>
    <cellStyle name="Comma [0] 31 3" xfId="13684"/>
    <cellStyle name="Comma [0] 32" xfId="13685"/>
    <cellStyle name="Comma [0] 32 2" xfId="13686"/>
    <cellStyle name="Comma [0] 32 3" xfId="13687"/>
    <cellStyle name="Comma [0] 32 3 2" xfId="30265"/>
    <cellStyle name="Comma [0] 32 3 2 2" xfId="33836"/>
    <cellStyle name="Comma [0] 32 3 3" xfId="32052"/>
    <cellStyle name="Comma [0] 32 4" xfId="30264"/>
    <cellStyle name="Comma [0] 32 4 2" xfId="33835"/>
    <cellStyle name="Comma [0] 32 5" xfId="32051"/>
    <cellStyle name="Comma [0] 33" xfId="13688"/>
    <cellStyle name="Comma [0] 33 2" xfId="13689"/>
    <cellStyle name="Comma [0] 33 3" xfId="13690"/>
    <cellStyle name="Comma [0] 33 3 2" xfId="13691"/>
    <cellStyle name="Comma [0] 33 3 2 2" xfId="13692"/>
    <cellStyle name="Comma [0] 33 3 2 2 2" xfId="13693"/>
    <cellStyle name="Comma [0] 33 3 2 3" xfId="13694"/>
    <cellStyle name="Comma [0] 33 3 3" xfId="13695"/>
    <cellStyle name="Comma [0] 33 3 3 2" xfId="13696"/>
    <cellStyle name="Comma [0] 33 3 3 2 2" xfId="13697"/>
    <cellStyle name="Comma [0] 33 3 3 3" xfId="13698"/>
    <cellStyle name="Comma [0] 33 3 4" xfId="13699"/>
    <cellStyle name="Comma [0] 33 3 4 2" xfId="13700"/>
    <cellStyle name="Comma [0] 33 3 5" xfId="13701"/>
    <cellStyle name="Comma [0] 33 3 5 2" xfId="13702"/>
    <cellStyle name="Comma [0] 33 3 6" xfId="13703"/>
    <cellStyle name="Comma [0] 33 4" xfId="13704"/>
    <cellStyle name="Comma [0] 33 4 2" xfId="13705"/>
    <cellStyle name="Comma [0] 33 4 2 2" xfId="13706"/>
    <cellStyle name="Comma [0] 33 4 2 2 2" xfId="13707"/>
    <cellStyle name="Comma [0] 33 4 2 3" xfId="13708"/>
    <cellStyle name="Comma [0] 33 4 3" xfId="13709"/>
    <cellStyle name="Comma [0] 33 4 3 2" xfId="13710"/>
    <cellStyle name="Comma [0] 33 4 3 2 2" xfId="13711"/>
    <cellStyle name="Comma [0] 33 4 3 3" xfId="13712"/>
    <cellStyle name="Comma [0] 33 4 4" xfId="13713"/>
    <cellStyle name="Comma [0] 33 4 4 2" xfId="13714"/>
    <cellStyle name="Comma [0] 33 4 5" xfId="13715"/>
    <cellStyle name="Comma [0] 33 4 5 2" xfId="13716"/>
    <cellStyle name="Comma [0] 33 4 6" xfId="13717"/>
    <cellStyle name="Comma [0] 33 5" xfId="13718"/>
    <cellStyle name="Comma [0] 33 5 2" xfId="13719"/>
    <cellStyle name="Comma [0] 33 5 2 2" xfId="13720"/>
    <cellStyle name="Comma [0] 33 5 3" xfId="13721"/>
    <cellStyle name="Comma [0] 33 6" xfId="13722"/>
    <cellStyle name="Comma [0] 33 6 2" xfId="13723"/>
    <cellStyle name="Comma [0] 33 6 2 2" xfId="13724"/>
    <cellStyle name="Comma [0] 33 6 3" xfId="13725"/>
    <cellStyle name="Comma [0] 33 7" xfId="13726"/>
    <cellStyle name="Comma [0] 33 7 2" xfId="13727"/>
    <cellStyle name="Comma [0] 33 8" xfId="13728"/>
    <cellStyle name="Comma [0] 33 8 2" xfId="13729"/>
    <cellStyle name="Comma [0] 33 9" xfId="13730"/>
    <cellStyle name="Comma [0] 34" xfId="13731"/>
    <cellStyle name="Comma [0] 35" xfId="13732"/>
    <cellStyle name="Comma [0] 35 2" xfId="13733"/>
    <cellStyle name="Comma [0] 35 3" xfId="13734"/>
    <cellStyle name="Comma [0] 35 3 2" xfId="13735"/>
    <cellStyle name="Comma [0] 35 3 2 2" xfId="30267"/>
    <cellStyle name="Comma [0] 35 3 2 2 2" xfId="33838"/>
    <cellStyle name="Comma [0] 35 3 2 3" xfId="32054"/>
    <cellStyle name="Comma [0] 35 3 3" xfId="30266"/>
    <cellStyle name="Comma [0] 35 3 3 2" xfId="33837"/>
    <cellStyle name="Comma [0] 35 3 4" xfId="32053"/>
    <cellStyle name="Comma [0] 36" xfId="13736"/>
    <cellStyle name="Comma [0] 37" xfId="13737"/>
    <cellStyle name="Comma [0] 38" xfId="13738"/>
    <cellStyle name="Comma [0] 39" xfId="13739"/>
    <cellStyle name="Comma [0] 4" xfId="13740"/>
    <cellStyle name="Comma [0] 4 10" xfId="13741"/>
    <cellStyle name="Comma [0] 4 10 2" xfId="13742"/>
    <cellStyle name="Comma [0] 4 11" xfId="13743"/>
    <cellStyle name="Comma [0] 4 11 2" xfId="13744"/>
    <cellStyle name="Comma [0] 4 12" xfId="13745"/>
    <cellStyle name="Comma [0] 4 12 2" xfId="13746"/>
    <cellStyle name="Comma [0] 4 13" xfId="13747"/>
    <cellStyle name="Comma [0] 4 13 2" xfId="13748"/>
    <cellStyle name="Comma [0] 4 14" xfId="13749"/>
    <cellStyle name="Comma [0] 4 15" xfId="13750"/>
    <cellStyle name="Comma [0] 4 16" xfId="13751"/>
    <cellStyle name="Comma [0] 4 16 2" xfId="13752"/>
    <cellStyle name="Comma [0] 4 16 2 2" xfId="30269"/>
    <cellStyle name="Comma [0] 4 16 2 2 2" xfId="33840"/>
    <cellStyle name="Comma [0] 4 16 2 3" xfId="32056"/>
    <cellStyle name="Comma [0] 4 16 3" xfId="30268"/>
    <cellStyle name="Comma [0] 4 16 3 2" xfId="33839"/>
    <cellStyle name="Comma [0] 4 16 4" xfId="32055"/>
    <cellStyle name="Comma [0] 4 17" xfId="13753"/>
    <cellStyle name="Comma [0] 4 18" xfId="13754"/>
    <cellStyle name="Comma [0] 4 19" xfId="13755"/>
    <cellStyle name="Comma [0] 4 2" xfId="13756"/>
    <cellStyle name="Comma [0] 4 2 10" xfId="13757"/>
    <cellStyle name="Comma [0] 4 2 11" xfId="13758"/>
    <cellStyle name="Comma [0] 4 2 11 2" xfId="13759"/>
    <cellStyle name="Comma [0] 4 2 12" xfId="13760"/>
    <cellStyle name="Comma [0] 4 2 13" xfId="13761"/>
    <cellStyle name="Comma [0] 4 2 14" xfId="13762"/>
    <cellStyle name="Comma [0] 4 2 14 2" xfId="13763"/>
    <cellStyle name="Comma [0] 4 2 14 2 2" xfId="13764"/>
    <cellStyle name="Comma [0] 4 2 14 2 2 2" xfId="13765"/>
    <cellStyle name="Comma [0] 4 2 14 2 3" xfId="13766"/>
    <cellStyle name="Comma [0] 4 2 14 3" xfId="13767"/>
    <cellStyle name="Comma [0] 4 2 14 3 2" xfId="13768"/>
    <cellStyle name="Comma [0] 4 2 14 3 2 2" xfId="13769"/>
    <cellStyle name="Comma [0] 4 2 14 3 3" xfId="13770"/>
    <cellStyle name="Comma [0] 4 2 14 4" xfId="13771"/>
    <cellStyle name="Comma [0] 4 2 14 4 2" xfId="13772"/>
    <cellStyle name="Comma [0] 4 2 14 5" xfId="13773"/>
    <cellStyle name="Comma [0] 4 2 14 5 2" xfId="13774"/>
    <cellStyle name="Comma [0] 4 2 14 6" xfId="13775"/>
    <cellStyle name="Comma [0] 4 2 15" xfId="13776"/>
    <cellStyle name="Comma [0] 4 2 16" xfId="13777"/>
    <cellStyle name="Comma [0] 4 2 17" xfId="13778"/>
    <cellStyle name="Comma [0] 4 2 18" xfId="13779"/>
    <cellStyle name="Comma [0] 4 2 19" xfId="13780"/>
    <cellStyle name="Comma [0] 4 2 2" xfId="13781"/>
    <cellStyle name="Comma [0] 4 2 2 2" xfId="13782"/>
    <cellStyle name="Comma [0] 4 2 20" xfId="13783"/>
    <cellStyle name="Comma [0] 4 2 21" xfId="13784"/>
    <cellStyle name="Comma [0] 4 2 22" xfId="13785"/>
    <cellStyle name="Comma [0] 4 2 23" xfId="13786"/>
    <cellStyle name="Comma [0] 4 2 24" xfId="13787"/>
    <cellStyle name="Comma [0] 4 2 25" xfId="13788"/>
    <cellStyle name="Comma [0] 4 2 26" xfId="13789"/>
    <cellStyle name="Comma [0] 4 2 27" xfId="13790"/>
    <cellStyle name="Comma [0] 4 2 28" xfId="13791"/>
    <cellStyle name="Comma [0] 4 2 29" xfId="13792"/>
    <cellStyle name="Comma [0] 4 2 3" xfId="13793"/>
    <cellStyle name="Comma [0] 4 2 3 2" xfId="13794"/>
    <cellStyle name="Comma [0] 4 2 30" xfId="13795"/>
    <cellStyle name="Comma [0] 4 2 31" xfId="13796"/>
    <cellStyle name="Comma [0] 4 2 32" xfId="13797"/>
    <cellStyle name="Comma [0] 4 2 33" xfId="13798"/>
    <cellStyle name="Comma [0] 4 2 34" xfId="13799"/>
    <cellStyle name="Comma [0] 4 2 35" xfId="13800"/>
    <cellStyle name="Comma [0] 4 2 36" xfId="13801"/>
    <cellStyle name="Comma [0] 4 2 37" xfId="13802"/>
    <cellStyle name="Comma [0] 4 2 38" xfId="13803"/>
    <cellStyle name="Comma [0] 4 2 39" xfId="13804"/>
    <cellStyle name="Comma [0] 4 2 4" xfId="13805"/>
    <cellStyle name="Comma [0] 4 2 40" xfId="13806"/>
    <cellStyle name="Comma [0] 4 2 41" xfId="13807"/>
    <cellStyle name="Comma [0] 4 2 42" xfId="13808"/>
    <cellStyle name="Comma [0] 4 2 43" xfId="13809"/>
    <cellStyle name="Comma [0] 4 2 44" xfId="13810"/>
    <cellStyle name="Comma [0] 4 2 45" xfId="13811"/>
    <cellStyle name="Comma [0] 4 2 46" xfId="13812"/>
    <cellStyle name="Comma [0] 4 2 47" xfId="13813"/>
    <cellStyle name="Comma [0] 4 2 48" xfId="13814"/>
    <cellStyle name="Comma [0] 4 2 49" xfId="13815"/>
    <cellStyle name="Comma [0] 4 2 5" xfId="13816"/>
    <cellStyle name="Comma [0] 4 2 50" xfId="13817"/>
    <cellStyle name="Comma [0] 4 2 51" xfId="13818"/>
    <cellStyle name="Comma [0] 4 2 52" xfId="13819"/>
    <cellStyle name="Comma [0] 4 2 53" xfId="13820"/>
    <cellStyle name="Comma [0] 4 2 54" xfId="13821"/>
    <cellStyle name="Comma [0] 4 2 55" xfId="13822"/>
    <cellStyle name="Comma [0] 4 2 56" xfId="13823"/>
    <cellStyle name="Comma [0] 4 2 57" xfId="13824"/>
    <cellStyle name="Comma [0] 4 2 58" xfId="13825"/>
    <cellStyle name="Comma [0] 4 2 59" xfId="13826"/>
    <cellStyle name="Comma [0] 4 2 6" xfId="13827"/>
    <cellStyle name="Comma [0] 4 2 60" xfId="13828"/>
    <cellStyle name="Comma [0] 4 2 61" xfId="13829"/>
    <cellStyle name="Comma [0] 4 2 62" xfId="13830"/>
    <cellStyle name="Comma [0] 4 2 63" xfId="13831"/>
    <cellStyle name="Comma [0] 4 2 64" xfId="13832"/>
    <cellStyle name="Comma [0] 4 2 65" xfId="13833"/>
    <cellStyle name="Comma [0] 4 2 65 2" xfId="13834"/>
    <cellStyle name="Comma [0] 4 2 65 2 2" xfId="13835"/>
    <cellStyle name="Comma [0] 4 2 65 3" xfId="13836"/>
    <cellStyle name="Comma [0] 4 2 66" xfId="13837"/>
    <cellStyle name="Comma [0] 4 2 66 2" xfId="13838"/>
    <cellStyle name="Comma [0] 4 2 66 2 2" xfId="13839"/>
    <cellStyle name="Comma [0] 4 2 66 3" xfId="13840"/>
    <cellStyle name="Comma [0] 4 2 67" xfId="13841"/>
    <cellStyle name="Comma [0] 4 2 7" xfId="13842"/>
    <cellStyle name="Comma [0] 4 2 8" xfId="13843"/>
    <cellStyle name="Comma [0] 4 2 9" xfId="13844"/>
    <cellStyle name="Comma [0] 4 20" xfId="13845"/>
    <cellStyle name="Comma [0] 4 21" xfId="13846"/>
    <cellStyle name="Comma [0] 4 22" xfId="13847"/>
    <cellStyle name="Comma [0] 4 23" xfId="13848"/>
    <cellStyle name="Comma [0] 4 24" xfId="13849"/>
    <cellStyle name="Comma [0] 4 25" xfId="13850"/>
    <cellStyle name="Comma [0] 4 26" xfId="13851"/>
    <cellStyle name="Comma [0] 4 27" xfId="13852"/>
    <cellStyle name="Comma [0] 4 28" xfId="13853"/>
    <cellStyle name="Comma [0] 4 29" xfId="13854"/>
    <cellStyle name="Comma [0] 4 3" xfId="13855"/>
    <cellStyle name="Comma [0] 4 3 2" xfId="13856"/>
    <cellStyle name="Comma [0] 4 3 3" xfId="13857"/>
    <cellStyle name="Comma [0] 4 3 4" xfId="13858"/>
    <cellStyle name="Comma [0] 4 30" xfId="13859"/>
    <cellStyle name="Comma [0] 4 31" xfId="13860"/>
    <cellStyle name="Comma [0] 4 32" xfId="13861"/>
    <cellStyle name="Comma [0] 4 33" xfId="13862"/>
    <cellStyle name="Comma [0] 4 34" xfId="13863"/>
    <cellStyle name="Comma [0] 4 35" xfId="13864"/>
    <cellStyle name="Comma [0] 4 36" xfId="13865"/>
    <cellStyle name="Comma [0] 4 37" xfId="13866"/>
    <cellStyle name="Comma [0] 4 38" xfId="13867"/>
    <cellStyle name="Comma [0] 4 39" xfId="13868"/>
    <cellStyle name="Comma [0] 4 4" xfId="13869"/>
    <cellStyle name="Comma [0] 4 40" xfId="13870"/>
    <cellStyle name="Comma [0] 4 41" xfId="13871"/>
    <cellStyle name="Comma [0] 4 42" xfId="13872"/>
    <cellStyle name="Comma [0] 4 43" xfId="13873"/>
    <cellStyle name="Comma [0] 4 44" xfId="13874"/>
    <cellStyle name="Comma [0] 4 45" xfId="13875"/>
    <cellStyle name="Comma [0] 4 46" xfId="13876"/>
    <cellStyle name="Comma [0] 4 47" xfId="13877"/>
    <cellStyle name="Comma [0] 4 48" xfId="13878"/>
    <cellStyle name="Comma [0] 4 49" xfId="13879"/>
    <cellStyle name="Comma [0] 4 5" xfId="13880"/>
    <cellStyle name="Comma [0] 4 5 2" xfId="13881"/>
    <cellStyle name="Comma [0] 4 50" xfId="13882"/>
    <cellStyle name="Comma [0] 4 51" xfId="13883"/>
    <cellStyle name="Comma [0] 4 52" xfId="13884"/>
    <cellStyle name="Comma [0] 4 53" xfId="13885"/>
    <cellStyle name="Comma [0] 4 54" xfId="13886"/>
    <cellStyle name="Comma [0] 4 55" xfId="13887"/>
    <cellStyle name="Comma [0] 4 56" xfId="13888"/>
    <cellStyle name="Comma [0] 4 57" xfId="13889"/>
    <cellStyle name="Comma [0] 4 58" xfId="13890"/>
    <cellStyle name="Comma [0] 4 59" xfId="13891"/>
    <cellStyle name="Comma [0] 4 6" xfId="13892"/>
    <cellStyle name="Comma [0] 4 6 2" xfId="13893"/>
    <cellStyle name="Comma [0] 4 60" xfId="13894"/>
    <cellStyle name="Comma [0] 4 61" xfId="13895"/>
    <cellStyle name="Comma [0] 4 62" xfId="13896"/>
    <cellStyle name="Comma [0] 4 63" xfId="13897"/>
    <cellStyle name="Comma [0] 4 64" xfId="13898"/>
    <cellStyle name="Comma [0] 4 65" xfId="13899"/>
    <cellStyle name="Comma [0] 4 66" xfId="13900"/>
    <cellStyle name="Comma [0] 4 66 2" xfId="30270"/>
    <cellStyle name="Comma [0] 4 66 2 2" xfId="33841"/>
    <cellStyle name="Comma [0] 4 66 3" xfId="32057"/>
    <cellStyle name="Comma [0] 4 7" xfId="13901"/>
    <cellStyle name="Comma [0] 4 7 2" xfId="13902"/>
    <cellStyle name="Comma [0] 4 8" xfId="13903"/>
    <cellStyle name="Comma [0] 4 8 2" xfId="13904"/>
    <cellStyle name="Comma [0] 4 9" xfId="13905"/>
    <cellStyle name="Comma [0] 4 9 2" xfId="13906"/>
    <cellStyle name="Comma [0] 40" xfId="13907"/>
    <cellStyle name="Comma [0] 41" xfId="13908"/>
    <cellStyle name="Comma [0] 42" xfId="13909"/>
    <cellStyle name="Comma [0] 43" xfId="13910"/>
    <cellStyle name="Comma [0] 44" xfId="13911"/>
    <cellStyle name="Comma [0] 45" xfId="13912"/>
    <cellStyle name="Comma [0] 46" xfId="13913"/>
    <cellStyle name="Comma [0] 47" xfId="13914"/>
    <cellStyle name="Comma [0] 48" xfId="13915"/>
    <cellStyle name="Comma [0] 49" xfId="13916"/>
    <cellStyle name="Comma [0] 5" xfId="13917"/>
    <cellStyle name="Comma [0] 5 10" xfId="13918"/>
    <cellStyle name="Comma [0] 5 11" xfId="13919"/>
    <cellStyle name="Comma [0] 5 12" xfId="13920"/>
    <cellStyle name="Comma [0] 5 13" xfId="13921"/>
    <cellStyle name="Comma [0] 5 13 2" xfId="13922"/>
    <cellStyle name="Comma [0] 5 14" xfId="13923"/>
    <cellStyle name="Comma [0] 5 15" xfId="13924"/>
    <cellStyle name="Comma [0] 5 16" xfId="13925"/>
    <cellStyle name="Comma [0] 5 16 2" xfId="13926"/>
    <cellStyle name="Comma [0] 5 16 2 2" xfId="30273"/>
    <cellStyle name="Comma [0] 5 16 2 2 2" xfId="33844"/>
    <cellStyle name="Comma [0] 5 16 2 3" xfId="32060"/>
    <cellStyle name="Comma [0] 5 16 3" xfId="30272"/>
    <cellStyle name="Comma [0] 5 16 3 2" xfId="33843"/>
    <cellStyle name="Comma [0] 5 16 4" xfId="32059"/>
    <cellStyle name="Comma [0] 5 17" xfId="13927"/>
    <cellStyle name="Comma [0] 5 18" xfId="13928"/>
    <cellStyle name="Comma [0] 5 19" xfId="13929"/>
    <cellStyle name="Comma [0] 5 2" xfId="13930"/>
    <cellStyle name="Comma [0] 5 2 10" xfId="13931"/>
    <cellStyle name="Comma [0] 5 2 11" xfId="13932"/>
    <cellStyle name="Comma [0] 5 2 12" xfId="13933"/>
    <cellStyle name="Comma [0] 5 2 13" xfId="13934"/>
    <cellStyle name="Comma [0] 5 2 14" xfId="13935"/>
    <cellStyle name="Comma [0] 5 2 15" xfId="13936"/>
    <cellStyle name="Comma [0] 5 2 16" xfId="13937"/>
    <cellStyle name="Comma [0] 5 2 17" xfId="13938"/>
    <cellStyle name="Comma [0] 5 2 18" xfId="13939"/>
    <cellStyle name="Comma [0] 5 2 19" xfId="13940"/>
    <cellStyle name="Comma [0] 5 2 2" xfId="13941"/>
    <cellStyle name="Comma [0] 5 2 2 2" xfId="13942"/>
    <cellStyle name="Comma [0] 5 2 2 2 2" xfId="13943"/>
    <cellStyle name="Comma [0] 5 2 2 2 3" xfId="13944"/>
    <cellStyle name="Comma [0] 5 2 2 3" xfId="13945"/>
    <cellStyle name="Comma [0] 5 2 2 4" xfId="13946"/>
    <cellStyle name="Comma [0] 5 2 20" xfId="13947"/>
    <cellStyle name="Comma [0] 5 2 21" xfId="13948"/>
    <cellStyle name="Comma [0] 5 2 22" xfId="13949"/>
    <cellStyle name="Comma [0] 5 2 23" xfId="13950"/>
    <cellStyle name="Comma [0] 5 2 24" xfId="13951"/>
    <cellStyle name="Comma [0] 5 2 25" xfId="13952"/>
    <cellStyle name="Comma [0] 5 2 26" xfId="13953"/>
    <cellStyle name="Comma [0] 5 2 27" xfId="13954"/>
    <cellStyle name="Comma [0] 5 2 28" xfId="13955"/>
    <cellStyle name="Comma [0] 5 2 29" xfId="13956"/>
    <cellStyle name="Comma [0] 5 2 3" xfId="13957"/>
    <cellStyle name="Comma [0] 5 2 30" xfId="13958"/>
    <cellStyle name="Comma [0] 5 2 31" xfId="13959"/>
    <cellStyle name="Comma [0] 5 2 32" xfId="13960"/>
    <cellStyle name="Comma [0] 5 2 33" xfId="13961"/>
    <cellStyle name="Comma [0] 5 2 34" xfId="13962"/>
    <cellStyle name="Comma [0] 5 2 35" xfId="13963"/>
    <cellStyle name="Comma [0] 5 2 36" xfId="13964"/>
    <cellStyle name="Comma [0] 5 2 37" xfId="13965"/>
    <cellStyle name="Comma [0] 5 2 38" xfId="13966"/>
    <cellStyle name="Comma [0] 5 2 39" xfId="13967"/>
    <cellStyle name="Comma [0] 5 2 4" xfId="13968"/>
    <cellStyle name="Comma [0] 5 2 40" xfId="13969"/>
    <cellStyle name="Comma [0] 5 2 41" xfId="13970"/>
    <cellStyle name="Comma [0] 5 2 42" xfId="13971"/>
    <cellStyle name="Comma [0] 5 2 43" xfId="13972"/>
    <cellStyle name="Comma [0] 5 2 44" xfId="13973"/>
    <cellStyle name="Comma [0] 5 2 45" xfId="13974"/>
    <cellStyle name="Comma [0] 5 2 46" xfId="13975"/>
    <cellStyle name="Comma [0] 5 2 47" xfId="13976"/>
    <cellStyle name="Comma [0] 5 2 48" xfId="13977"/>
    <cellStyle name="Comma [0] 5 2 49" xfId="13978"/>
    <cellStyle name="Comma [0] 5 2 5" xfId="13979"/>
    <cellStyle name="Comma [0] 5 2 50" xfId="13980"/>
    <cellStyle name="Comma [0] 5 2 51" xfId="13981"/>
    <cellStyle name="Comma [0] 5 2 52" xfId="13982"/>
    <cellStyle name="Comma [0] 5 2 53" xfId="13983"/>
    <cellStyle name="Comma [0] 5 2 54" xfId="13984"/>
    <cellStyle name="Comma [0] 5 2 55" xfId="13985"/>
    <cellStyle name="Comma [0] 5 2 56" xfId="13986"/>
    <cellStyle name="Comma [0] 5 2 57" xfId="13987"/>
    <cellStyle name="Comma [0] 5 2 58" xfId="13988"/>
    <cellStyle name="Comma [0] 5 2 59" xfId="13989"/>
    <cellStyle name="Comma [0] 5 2 6" xfId="13990"/>
    <cellStyle name="Comma [0] 5 2 60" xfId="13991"/>
    <cellStyle name="Comma [0] 5 2 61" xfId="13992"/>
    <cellStyle name="Comma [0] 5 2 62" xfId="13993"/>
    <cellStyle name="Comma [0] 5 2 63" xfId="13994"/>
    <cellStyle name="Comma [0] 5 2 64" xfId="13995"/>
    <cellStyle name="Comma [0] 5 2 7" xfId="13996"/>
    <cellStyle name="Comma [0] 5 2 8" xfId="13997"/>
    <cellStyle name="Comma [0] 5 2 9" xfId="13998"/>
    <cellStyle name="Comma [0] 5 20" xfId="13999"/>
    <cellStyle name="Comma [0] 5 21" xfId="14000"/>
    <cellStyle name="Comma [0] 5 22" xfId="14001"/>
    <cellStyle name="Comma [0] 5 23" xfId="14002"/>
    <cellStyle name="Comma [0] 5 24" xfId="14003"/>
    <cellStyle name="Comma [0] 5 25" xfId="14004"/>
    <cellStyle name="Comma [0] 5 26" xfId="14005"/>
    <cellStyle name="Comma [0] 5 27" xfId="14006"/>
    <cellStyle name="Comma [0] 5 28" xfId="14007"/>
    <cellStyle name="Comma [0] 5 29" xfId="14008"/>
    <cellStyle name="Comma [0] 5 3" xfId="14009"/>
    <cellStyle name="Comma [0] 5 3 10" xfId="14010"/>
    <cellStyle name="Comma [0] 5 3 11" xfId="14011"/>
    <cellStyle name="Comma [0] 5 3 12" xfId="14012"/>
    <cellStyle name="Comma [0] 5 3 13" xfId="14013"/>
    <cellStyle name="Comma [0] 5 3 14" xfId="14014"/>
    <cellStyle name="Comma [0] 5 3 15" xfId="14015"/>
    <cellStyle name="Comma [0] 5 3 16" xfId="14016"/>
    <cellStyle name="Comma [0] 5 3 17" xfId="14017"/>
    <cellStyle name="Comma [0] 5 3 18" xfId="14018"/>
    <cellStyle name="Comma [0] 5 3 19" xfId="14019"/>
    <cellStyle name="Comma [0] 5 3 2" xfId="14020"/>
    <cellStyle name="Comma [0] 5 3 20" xfId="14021"/>
    <cellStyle name="Comma [0] 5 3 21" xfId="14022"/>
    <cellStyle name="Comma [0] 5 3 22" xfId="14023"/>
    <cellStyle name="Comma [0] 5 3 23" xfId="14024"/>
    <cellStyle name="Comma [0] 5 3 24" xfId="14025"/>
    <cellStyle name="Comma [0] 5 3 25" xfId="14026"/>
    <cellStyle name="Comma [0] 5 3 26" xfId="14027"/>
    <cellStyle name="Comma [0] 5 3 27" xfId="14028"/>
    <cellStyle name="Comma [0] 5 3 28" xfId="14029"/>
    <cellStyle name="Comma [0] 5 3 29" xfId="14030"/>
    <cellStyle name="Comma [0] 5 3 3" xfId="14031"/>
    <cellStyle name="Comma [0] 5 3 30" xfId="14032"/>
    <cellStyle name="Comma [0] 5 3 31" xfId="14033"/>
    <cellStyle name="Comma [0] 5 3 32" xfId="14034"/>
    <cellStyle name="Comma [0] 5 3 33" xfId="14035"/>
    <cellStyle name="Comma [0] 5 3 34" xfId="14036"/>
    <cellStyle name="Comma [0] 5 3 35" xfId="14037"/>
    <cellStyle name="Comma [0] 5 3 36" xfId="14038"/>
    <cellStyle name="Comma [0] 5 3 37" xfId="14039"/>
    <cellStyle name="Comma [0] 5 3 38" xfId="14040"/>
    <cellStyle name="Comma [0] 5 3 39" xfId="14041"/>
    <cellStyle name="Comma [0] 5 3 4" xfId="14042"/>
    <cellStyle name="Comma [0] 5 3 40" xfId="14043"/>
    <cellStyle name="Comma [0] 5 3 41" xfId="14044"/>
    <cellStyle name="Comma [0] 5 3 42" xfId="14045"/>
    <cellStyle name="Comma [0] 5 3 43" xfId="14046"/>
    <cellStyle name="Comma [0] 5 3 44" xfId="14047"/>
    <cellStyle name="Comma [0] 5 3 45" xfId="14048"/>
    <cellStyle name="Comma [0] 5 3 46" xfId="14049"/>
    <cellStyle name="Comma [0] 5 3 47" xfId="14050"/>
    <cellStyle name="Comma [0] 5 3 48" xfId="14051"/>
    <cellStyle name="Comma [0] 5 3 49" xfId="14052"/>
    <cellStyle name="Comma [0] 5 3 5" xfId="14053"/>
    <cellStyle name="Comma [0] 5 3 50" xfId="14054"/>
    <cellStyle name="Comma [0] 5 3 51" xfId="14055"/>
    <cellStyle name="Comma [0] 5 3 52" xfId="14056"/>
    <cellStyle name="Comma [0] 5 3 53" xfId="14057"/>
    <cellStyle name="Comma [0] 5 3 54" xfId="14058"/>
    <cellStyle name="Comma [0] 5 3 55" xfId="14059"/>
    <cellStyle name="Comma [0] 5 3 56" xfId="14060"/>
    <cellStyle name="Comma [0] 5 3 57" xfId="14061"/>
    <cellStyle name="Comma [0] 5 3 58" xfId="14062"/>
    <cellStyle name="Comma [0] 5 3 6" xfId="14063"/>
    <cellStyle name="Comma [0] 5 3 7" xfId="14064"/>
    <cellStyle name="Comma [0] 5 3 8" xfId="14065"/>
    <cellStyle name="Comma [0] 5 3 9" xfId="14066"/>
    <cellStyle name="Comma [0] 5 30" xfId="14067"/>
    <cellStyle name="Comma [0] 5 31" xfId="14068"/>
    <cellStyle name="Comma [0] 5 32" xfId="14069"/>
    <cellStyle name="Comma [0] 5 33" xfId="14070"/>
    <cellStyle name="Comma [0] 5 34" xfId="14071"/>
    <cellStyle name="Comma [0] 5 35" xfId="14072"/>
    <cellStyle name="Comma [0] 5 36" xfId="14073"/>
    <cellStyle name="Comma [0] 5 37" xfId="14074"/>
    <cellStyle name="Comma [0] 5 38" xfId="14075"/>
    <cellStyle name="Comma [0] 5 39" xfId="14076"/>
    <cellStyle name="Comma [0] 5 4" xfId="14077"/>
    <cellStyle name="Comma [0] 5 40" xfId="14078"/>
    <cellStyle name="Comma [0] 5 41" xfId="14079"/>
    <cellStyle name="Comma [0] 5 42" xfId="14080"/>
    <cellStyle name="Comma [0] 5 43" xfId="14081"/>
    <cellStyle name="Comma [0] 5 44" xfId="14082"/>
    <cellStyle name="Comma [0] 5 45" xfId="14083"/>
    <cellStyle name="Comma [0] 5 46" xfId="14084"/>
    <cellStyle name="Comma [0] 5 47" xfId="14085"/>
    <cellStyle name="Comma [0] 5 48" xfId="14086"/>
    <cellStyle name="Comma [0] 5 49" xfId="14087"/>
    <cellStyle name="Comma [0] 5 5" xfId="14088"/>
    <cellStyle name="Comma [0] 5 5 2" xfId="14089"/>
    <cellStyle name="Comma [0] 5 50" xfId="14090"/>
    <cellStyle name="Comma [0] 5 51" xfId="14091"/>
    <cellStyle name="Comma [0] 5 52" xfId="14092"/>
    <cellStyle name="Comma [0] 5 53" xfId="14093"/>
    <cellStyle name="Comma [0] 5 54" xfId="14094"/>
    <cellStyle name="Comma [0] 5 55" xfId="14095"/>
    <cellStyle name="Comma [0] 5 56" xfId="14096"/>
    <cellStyle name="Comma [0] 5 57" xfId="14097"/>
    <cellStyle name="Comma [0] 5 58" xfId="14098"/>
    <cellStyle name="Comma [0] 5 59" xfId="14099"/>
    <cellStyle name="Comma [0] 5 6" xfId="14100"/>
    <cellStyle name="Comma [0] 5 60" xfId="14101"/>
    <cellStyle name="Comma [0] 5 60 2" xfId="14102"/>
    <cellStyle name="Comma [0] 5 60 2 2" xfId="14103"/>
    <cellStyle name="Comma [0] 5 60 2 2 2" xfId="14104"/>
    <cellStyle name="Comma [0] 5 60 2 3" xfId="14105"/>
    <cellStyle name="Comma [0] 5 60 3" xfId="14106"/>
    <cellStyle name="Comma [0] 5 60 3 2" xfId="14107"/>
    <cellStyle name="Comma [0] 5 60 3 2 2" xfId="14108"/>
    <cellStyle name="Comma [0] 5 60 3 3" xfId="14109"/>
    <cellStyle name="Comma [0] 5 60 4" xfId="14110"/>
    <cellStyle name="Comma [0] 5 60 4 2" xfId="14111"/>
    <cellStyle name="Comma [0] 5 60 5" xfId="14112"/>
    <cellStyle name="Comma [0] 5 60 5 2" xfId="14113"/>
    <cellStyle name="Comma [0] 5 60 6" xfId="14114"/>
    <cellStyle name="Comma [0] 5 61" xfId="14115"/>
    <cellStyle name="Comma [0] 5 61 2" xfId="14116"/>
    <cellStyle name="Comma [0] 5 61 2 2" xfId="14117"/>
    <cellStyle name="Comma [0] 5 61 2 2 2" xfId="14118"/>
    <cellStyle name="Comma [0] 5 61 2 3" xfId="14119"/>
    <cellStyle name="Comma [0] 5 61 3" xfId="14120"/>
    <cellStyle name="Comma [0] 5 61 3 2" xfId="14121"/>
    <cellStyle name="Comma [0] 5 61 3 2 2" xfId="14122"/>
    <cellStyle name="Comma [0] 5 61 3 3" xfId="14123"/>
    <cellStyle name="Comma [0] 5 61 4" xfId="14124"/>
    <cellStyle name="Comma [0] 5 61 4 2" xfId="14125"/>
    <cellStyle name="Comma [0] 5 61 5" xfId="14126"/>
    <cellStyle name="Comma [0] 5 61 5 2" xfId="14127"/>
    <cellStyle name="Comma [0] 5 61 6" xfId="14128"/>
    <cellStyle name="Comma [0] 5 62" xfId="14129"/>
    <cellStyle name="Comma [0] 5 62 2" xfId="14130"/>
    <cellStyle name="Comma [0] 5 62 2 2" xfId="14131"/>
    <cellStyle name="Comma [0] 5 62 2 2 2" xfId="14132"/>
    <cellStyle name="Comma [0] 5 62 2 3" xfId="14133"/>
    <cellStyle name="Comma [0] 5 62 3" xfId="14134"/>
    <cellStyle name="Comma [0] 5 62 3 2" xfId="14135"/>
    <cellStyle name="Comma [0] 5 62 3 2 2" xfId="14136"/>
    <cellStyle name="Comma [0] 5 62 3 3" xfId="14137"/>
    <cellStyle name="Comma [0] 5 62 4" xfId="14138"/>
    <cellStyle name="Comma [0] 5 62 4 2" xfId="14139"/>
    <cellStyle name="Comma [0] 5 62 5" xfId="14140"/>
    <cellStyle name="Comma [0] 5 62 5 2" xfId="14141"/>
    <cellStyle name="Comma [0] 5 62 6" xfId="14142"/>
    <cellStyle name="Comma [0] 5 63" xfId="14143"/>
    <cellStyle name="Comma [0] 5 63 2" xfId="14144"/>
    <cellStyle name="Comma [0] 5 63 2 2" xfId="14145"/>
    <cellStyle name="Comma [0] 5 63 2 2 2" xfId="14146"/>
    <cellStyle name="Comma [0] 5 63 2 3" xfId="14147"/>
    <cellStyle name="Comma [0] 5 63 3" xfId="14148"/>
    <cellStyle name="Comma [0] 5 63 3 2" xfId="14149"/>
    <cellStyle name="Comma [0] 5 63 3 2 2" xfId="14150"/>
    <cellStyle name="Comma [0] 5 63 3 3" xfId="14151"/>
    <cellStyle name="Comma [0] 5 63 4" xfId="14152"/>
    <cellStyle name="Comma [0] 5 63 4 2" xfId="14153"/>
    <cellStyle name="Comma [0] 5 63 5" xfId="14154"/>
    <cellStyle name="Comma [0] 5 63 5 2" xfId="14155"/>
    <cellStyle name="Comma [0] 5 63 6" xfId="14156"/>
    <cellStyle name="Comma [0] 5 64" xfId="14157"/>
    <cellStyle name="Comma [0] 5 64 2" xfId="14158"/>
    <cellStyle name="Comma [0] 5 64 2 2" xfId="14159"/>
    <cellStyle name="Comma [0] 5 64 2 2 2" xfId="14160"/>
    <cellStyle name="Comma [0] 5 64 2 3" xfId="14161"/>
    <cellStyle name="Comma [0] 5 64 3" xfId="14162"/>
    <cellStyle name="Comma [0] 5 64 3 2" xfId="14163"/>
    <cellStyle name="Comma [0] 5 64 3 2 2" xfId="14164"/>
    <cellStyle name="Comma [0] 5 64 3 3" xfId="14165"/>
    <cellStyle name="Comma [0] 5 64 4" xfId="14166"/>
    <cellStyle name="Comma [0] 5 64 4 2" xfId="14167"/>
    <cellStyle name="Comma [0] 5 64 5" xfId="14168"/>
    <cellStyle name="Comma [0] 5 64 5 2" xfId="14169"/>
    <cellStyle name="Comma [0] 5 64 6" xfId="14170"/>
    <cellStyle name="Comma [0] 5 65" xfId="14171"/>
    <cellStyle name="Comma [0] 5 65 2" xfId="14172"/>
    <cellStyle name="Comma [0] 5 65 2 2" xfId="14173"/>
    <cellStyle name="Comma [0] 5 65 2 2 2" xfId="14174"/>
    <cellStyle name="Comma [0] 5 65 2 3" xfId="14175"/>
    <cellStyle name="Comma [0] 5 65 3" xfId="14176"/>
    <cellStyle name="Comma [0] 5 65 3 2" xfId="14177"/>
    <cellStyle name="Comma [0] 5 65 3 2 2" xfId="14178"/>
    <cellStyle name="Comma [0] 5 65 3 3" xfId="14179"/>
    <cellStyle name="Comma [0] 5 65 4" xfId="14180"/>
    <cellStyle name="Comma [0] 5 65 4 2" xfId="14181"/>
    <cellStyle name="Comma [0] 5 65 5" xfId="14182"/>
    <cellStyle name="Comma [0] 5 65 5 2" xfId="14183"/>
    <cellStyle name="Comma [0] 5 65 6" xfId="14184"/>
    <cellStyle name="Comma [0] 5 66" xfId="14185"/>
    <cellStyle name="Comma [0] 5 66 2" xfId="30274"/>
    <cellStyle name="Comma [0] 5 66 2 2" xfId="33845"/>
    <cellStyle name="Comma [0] 5 66 3" xfId="32061"/>
    <cellStyle name="Comma [0] 5 67" xfId="30271"/>
    <cellStyle name="Comma [0] 5 67 2" xfId="33842"/>
    <cellStyle name="Comma [0] 5 68" xfId="32058"/>
    <cellStyle name="Comma [0] 5 7" xfId="14186"/>
    <cellStyle name="Comma [0] 5 8" xfId="14187"/>
    <cellStyle name="Comma [0] 5 9" xfId="14188"/>
    <cellStyle name="Comma [0] 50" xfId="14189"/>
    <cellStyle name="Comma [0] 51" xfId="14190"/>
    <cellStyle name="Comma [0] 52" xfId="14191"/>
    <cellStyle name="Comma [0] 53" xfId="14192"/>
    <cellStyle name="Comma [0] 53 2" xfId="14193"/>
    <cellStyle name="Comma [0] 53 3" xfId="14194"/>
    <cellStyle name="Comma [0] 53 4" xfId="14195"/>
    <cellStyle name="Comma [0] 53 5" xfId="14196"/>
    <cellStyle name="Comma [0] 53 6" xfId="14197"/>
    <cellStyle name="Comma [0] 53 7" xfId="14198"/>
    <cellStyle name="Comma [0] 53 8" xfId="14199"/>
    <cellStyle name="Comma [0] 54" xfId="14200"/>
    <cellStyle name="Comma [0] 55" xfId="14201"/>
    <cellStyle name="Comma [0] 56" xfId="14202"/>
    <cellStyle name="Comma [0] 57" xfId="14203"/>
    <cellStyle name="Comma [0] 58" xfId="14204"/>
    <cellStyle name="Comma [0] 59" xfId="14205"/>
    <cellStyle name="Comma [0] 6" xfId="14206"/>
    <cellStyle name="Comma [0] 6 10" xfId="14207"/>
    <cellStyle name="Comma [0] 6 11" xfId="14208"/>
    <cellStyle name="Comma [0] 6 12" xfId="14209"/>
    <cellStyle name="Comma [0] 6 13" xfId="14210"/>
    <cellStyle name="Comma [0] 6 14" xfId="14211"/>
    <cellStyle name="Comma [0] 6 14 2" xfId="14212"/>
    <cellStyle name="Comma [0] 6 14 2 2" xfId="30276"/>
    <cellStyle name="Comma [0] 6 14 2 2 2" xfId="33847"/>
    <cellStyle name="Comma [0] 6 14 2 3" xfId="32063"/>
    <cellStyle name="Comma [0] 6 14 3" xfId="30275"/>
    <cellStyle name="Comma [0] 6 14 3 2" xfId="33846"/>
    <cellStyle name="Comma [0] 6 14 4" xfId="32062"/>
    <cellStyle name="Comma [0] 6 15" xfId="14213"/>
    <cellStyle name="Comma [0] 6 16" xfId="14214"/>
    <cellStyle name="Comma [0] 6 17" xfId="14215"/>
    <cellStyle name="Comma [0] 6 18" xfId="14216"/>
    <cellStyle name="Comma [0] 6 19" xfId="14217"/>
    <cellStyle name="Comma [0] 6 2" xfId="14218"/>
    <cellStyle name="Comma [0] 6 20" xfId="14219"/>
    <cellStyle name="Comma [0] 6 21" xfId="14220"/>
    <cellStyle name="Comma [0] 6 22" xfId="14221"/>
    <cellStyle name="Comma [0] 6 23" xfId="14222"/>
    <cellStyle name="Comma [0] 6 24" xfId="14223"/>
    <cellStyle name="Comma [0] 6 25" xfId="14224"/>
    <cellStyle name="Comma [0] 6 26" xfId="14225"/>
    <cellStyle name="Comma [0] 6 27" xfId="14226"/>
    <cellStyle name="Comma [0] 6 28" xfId="14227"/>
    <cellStyle name="Comma [0] 6 29" xfId="14228"/>
    <cellStyle name="Comma [0] 6 3" xfId="14229"/>
    <cellStyle name="Comma [0] 6 30" xfId="14230"/>
    <cellStyle name="Comma [0] 6 31" xfId="14231"/>
    <cellStyle name="Comma [0] 6 32" xfId="14232"/>
    <cellStyle name="Comma [0] 6 33" xfId="14233"/>
    <cellStyle name="Comma [0] 6 34" xfId="14234"/>
    <cellStyle name="Comma [0] 6 35" xfId="14235"/>
    <cellStyle name="Comma [0] 6 36" xfId="14236"/>
    <cellStyle name="Comma [0] 6 37" xfId="14237"/>
    <cellStyle name="Comma [0] 6 38" xfId="14238"/>
    <cellStyle name="Comma [0] 6 39" xfId="14239"/>
    <cellStyle name="Comma [0] 6 4" xfId="14240"/>
    <cellStyle name="Comma [0] 6 40" xfId="14241"/>
    <cellStyle name="Comma [0] 6 41" xfId="14242"/>
    <cellStyle name="Comma [0] 6 42" xfId="14243"/>
    <cellStyle name="Comma [0] 6 43" xfId="14244"/>
    <cellStyle name="Comma [0] 6 44" xfId="14245"/>
    <cellStyle name="Comma [0] 6 45" xfId="14246"/>
    <cellStyle name="Comma [0] 6 46" xfId="14247"/>
    <cellStyle name="Comma [0] 6 47" xfId="14248"/>
    <cellStyle name="Comma [0] 6 48" xfId="14249"/>
    <cellStyle name="Comma [0] 6 49" xfId="14250"/>
    <cellStyle name="Comma [0] 6 5" xfId="14251"/>
    <cellStyle name="Comma [0] 6 50" xfId="14252"/>
    <cellStyle name="Comma [0] 6 51" xfId="14253"/>
    <cellStyle name="Comma [0] 6 52" xfId="14254"/>
    <cellStyle name="Comma [0] 6 53" xfId="14255"/>
    <cellStyle name="Comma [0] 6 54" xfId="14256"/>
    <cellStyle name="Comma [0] 6 55" xfId="14257"/>
    <cellStyle name="Comma [0] 6 56" xfId="14258"/>
    <cellStyle name="Comma [0] 6 57" xfId="14259"/>
    <cellStyle name="Comma [0] 6 58" xfId="14260"/>
    <cellStyle name="Comma [0] 6 59" xfId="14261"/>
    <cellStyle name="Comma [0] 6 6" xfId="14262"/>
    <cellStyle name="Comma [0] 6 60" xfId="14263"/>
    <cellStyle name="Comma [0] 6 61" xfId="14264"/>
    <cellStyle name="Comma [0] 6 62" xfId="14265"/>
    <cellStyle name="Comma [0] 6 63" xfId="14266"/>
    <cellStyle name="Comma [0] 6 64" xfId="14267"/>
    <cellStyle name="Comma [0] 6 65" xfId="14268"/>
    <cellStyle name="Comma [0] 6 65 2" xfId="30277"/>
    <cellStyle name="Comma [0] 6 65 2 2" xfId="33848"/>
    <cellStyle name="Comma [0] 6 65 3" xfId="32064"/>
    <cellStyle name="Comma [0] 6 7" xfId="14269"/>
    <cellStyle name="Comma [0] 6 8" xfId="14270"/>
    <cellStyle name="Comma [0] 6 9" xfId="14271"/>
    <cellStyle name="Comma [0] 60" xfId="14272"/>
    <cellStyle name="Comma [0] 61" xfId="14273"/>
    <cellStyle name="Comma [0] 62" xfId="14274"/>
    <cellStyle name="Comma [0] 63" xfId="14275"/>
    <cellStyle name="Comma [0] 64" xfId="14276"/>
    <cellStyle name="Comma [0] 65" xfId="14277"/>
    <cellStyle name="Comma [0] 66" xfId="14278"/>
    <cellStyle name="Comma [0] 67" xfId="14279"/>
    <cellStyle name="Comma [0] 68" xfId="14280"/>
    <cellStyle name="Comma [0] 69" xfId="14281"/>
    <cellStyle name="Comma [0] 69 2" xfId="14282"/>
    <cellStyle name="Comma [0] 7" xfId="14283"/>
    <cellStyle name="Comma [0] 7 10" xfId="14284"/>
    <cellStyle name="Comma [0] 7 11" xfId="14285"/>
    <cellStyle name="Comma [0] 7 12" xfId="14286"/>
    <cellStyle name="Comma [0] 7 13" xfId="14287"/>
    <cellStyle name="Comma [0] 7 14" xfId="14288"/>
    <cellStyle name="Comma [0] 7 15" xfId="14289"/>
    <cellStyle name="Comma [0] 7 16" xfId="14290"/>
    <cellStyle name="Comma [0] 7 17" xfId="14291"/>
    <cellStyle name="Comma [0] 7 18" xfId="14292"/>
    <cellStyle name="Comma [0] 7 19" xfId="14293"/>
    <cellStyle name="Comma [0] 7 2" xfId="14294"/>
    <cellStyle name="Comma [0] 7 20" xfId="14295"/>
    <cellStyle name="Comma [0] 7 21" xfId="14296"/>
    <cellStyle name="Comma [0] 7 22" xfId="14297"/>
    <cellStyle name="Comma [0] 7 23" xfId="14298"/>
    <cellStyle name="Comma [0] 7 24" xfId="14299"/>
    <cellStyle name="Comma [0] 7 25" xfId="14300"/>
    <cellStyle name="Comma [0] 7 26" xfId="14301"/>
    <cellStyle name="Comma [0] 7 27" xfId="14302"/>
    <cellStyle name="Comma [0] 7 28" xfId="14303"/>
    <cellStyle name="Comma [0] 7 29" xfId="14304"/>
    <cellStyle name="Comma [0] 7 3" xfId="14305"/>
    <cellStyle name="Comma [0] 7 30" xfId="14306"/>
    <cellStyle name="Comma [0] 7 31" xfId="14307"/>
    <cellStyle name="Comma [0] 7 32" xfId="14308"/>
    <cellStyle name="Comma [0] 7 33" xfId="14309"/>
    <cellStyle name="Comma [0] 7 34" xfId="14310"/>
    <cellStyle name="Comma [0] 7 35" xfId="14311"/>
    <cellStyle name="Comma [0] 7 36" xfId="14312"/>
    <cellStyle name="Comma [0] 7 37" xfId="14313"/>
    <cellStyle name="Comma [0] 7 38" xfId="14314"/>
    <cellStyle name="Comma [0] 7 39" xfId="14315"/>
    <cellStyle name="Comma [0] 7 4" xfId="14316"/>
    <cellStyle name="Comma [0] 7 40" xfId="14317"/>
    <cellStyle name="Comma [0] 7 41" xfId="14318"/>
    <cellStyle name="Comma [0] 7 42" xfId="14319"/>
    <cellStyle name="Comma [0] 7 43" xfId="14320"/>
    <cellStyle name="Comma [0] 7 44" xfId="14321"/>
    <cellStyle name="Comma [0] 7 45" xfId="14322"/>
    <cellStyle name="Comma [0] 7 46" xfId="14323"/>
    <cellStyle name="Comma [0] 7 47" xfId="14324"/>
    <cellStyle name="Comma [0] 7 48" xfId="14325"/>
    <cellStyle name="Comma [0] 7 49" xfId="14326"/>
    <cellStyle name="Comma [0] 7 5" xfId="14327"/>
    <cellStyle name="Comma [0] 7 50" xfId="14328"/>
    <cellStyle name="Comma [0] 7 51" xfId="14329"/>
    <cellStyle name="Comma [0] 7 52" xfId="14330"/>
    <cellStyle name="Comma [0] 7 53" xfId="14331"/>
    <cellStyle name="Comma [0] 7 54" xfId="14332"/>
    <cellStyle name="Comma [0] 7 55" xfId="14333"/>
    <cellStyle name="Comma [0] 7 56" xfId="14334"/>
    <cellStyle name="Comma [0] 7 57" xfId="14335"/>
    <cellStyle name="Comma [0] 7 58" xfId="14336"/>
    <cellStyle name="Comma [0] 7 59" xfId="14337"/>
    <cellStyle name="Comma [0] 7 6" xfId="14338"/>
    <cellStyle name="Comma [0] 7 6 2" xfId="14339"/>
    <cellStyle name="Comma [0] 7 6 2 2" xfId="30279"/>
    <cellStyle name="Comma [0] 7 6 2 2 2" xfId="33850"/>
    <cellStyle name="Comma [0] 7 6 2 3" xfId="32066"/>
    <cellStyle name="Comma [0] 7 6 3" xfId="30278"/>
    <cellStyle name="Comma [0] 7 6 3 2" xfId="33849"/>
    <cellStyle name="Comma [0] 7 6 4" xfId="32065"/>
    <cellStyle name="Comma [0] 7 60" xfId="14340"/>
    <cellStyle name="Comma [0] 7 61" xfId="14341"/>
    <cellStyle name="Comma [0] 7 62" xfId="14342"/>
    <cellStyle name="Comma [0] 7 63" xfId="14343"/>
    <cellStyle name="Comma [0] 7 64" xfId="14344"/>
    <cellStyle name="Comma [0] 7 65" xfId="14345"/>
    <cellStyle name="Comma [0] 7 65 2" xfId="30280"/>
    <cellStyle name="Comma [0] 7 65 2 2" xfId="33851"/>
    <cellStyle name="Comma [0] 7 65 3" xfId="32067"/>
    <cellStyle name="Comma [0] 7 7" xfId="14346"/>
    <cellStyle name="Comma [0] 7 8" xfId="14347"/>
    <cellStyle name="Comma [0] 7 9" xfId="14348"/>
    <cellStyle name="Comma [0] 70" xfId="14349"/>
    <cellStyle name="Comma [0] 71" xfId="14350"/>
    <cellStyle name="Comma [0] 72" xfId="14351"/>
    <cellStyle name="Comma [0] 73" xfId="14352"/>
    <cellStyle name="Comma [0] 73 2" xfId="14353"/>
    <cellStyle name="Comma [0] 74" xfId="14354"/>
    <cellStyle name="Comma [0] 75" xfId="14355"/>
    <cellStyle name="Comma [0] 76" xfId="14356"/>
    <cellStyle name="Comma [0] 77" xfId="14357"/>
    <cellStyle name="Comma [0] 78" xfId="14358"/>
    <cellStyle name="Comma [0] 79" xfId="14359"/>
    <cellStyle name="Comma [0] 8" xfId="14360"/>
    <cellStyle name="Comma [0] 8 2" xfId="14361"/>
    <cellStyle name="Comma [0] 8 3" xfId="14362"/>
    <cellStyle name="Comma [0] 8 4" xfId="14363"/>
    <cellStyle name="Comma [0] 80" xfId="14364"/>
    <cellStyle name="Comma [0] 81" xfId="14365"/>
    <cellStyle name="Comma [0] 82" xfId="14366"/>
    <cellStyle name="Comma [0] 83" xfId="14367"/>
    <cellStyle name="Comma [0] 84" xfId="14368"/>
    <cellStyle name="Comma [0] 85" xfId="14369"/>
    <cellStyle name="Comma [0] 86" xfId="14370"/>
    <cellStyle name="Comma [0] 87" xfId="14371"/>
    <cellStyle name="Comma [0] 88" xfId="14372"/>
    <cellStyle name="Comma [0] 89" xfId="14373"/>
    <cellStyle name="Comma [0] 9" xfId="14374"/>
    <cellStyle name="Comma [0] 9 10" xfId="14375"/>
    <cellStyle name="Comma [0] 9 11" xfId="14376"/>
    <cellStyle name="Comma [0] 9 12" xfId="14377"/>
    <cellStyle name="Comma [0] 9 13" xfId="14378"/>
    <cellStyle name="Comma [0] 9 14" xfId="14379"/>
    <cellStyle name="Comma [0] 9 15" xfId="14380"/>
    <cellStyle name="Comma [0] 9 16" xfId="14381"/>
    <cellStyle name="Comma [0] 9 17" xfId="14382"/>
    <cellStyle name="Comma [0] 9 18" xfId="14383"/>
    <cellStyle name="Comma [0] 9 19" xfId="14384"/>
    <cellStyle name="Comma [0] 9 2" xfId="14385"/>
    <cellStyle name="Comma [0] 9 2 10" xfId="14386"/>
    <cellStyle name="Comma [0] 9 2 11" xfId="14387"/>
    <cellStyle name="Comma [0] 9 2 12" xfId="14388"/>
    <cellStyle name="Comma [0] 9 2 13" xfId="14389"/>
    <cellStyle name="Comma [0] 9 2 14" xfId="14390"/>
    <cellStyle name="Comma [0] 9 2 15" xfId="14391"/>
    <cellStyle name="Comma [0] 9 2 16" xfId="14392"/>
    <cellStyle name="Comma [0] 9 2 17" xfId="14393"/>
    <cellStyle name="Comma [0] 9 2 18" xfId="14394"/>
    <cellStyle name="Comma [0] 9 2 19" xfId="14395"/>
    <cellStyle name="Comma [0] 9 2 2" xfId="14396"/>
    <cellStyle name="Comma [0] 9 2 20" xfId="14397"/>
    <cellStyle name="Comma [0] 9 2 21" xfId="14398"/>
    <cellStyle name="Comma [0] 9 2 22" xfId="14399"/>
    <cellStyle name="Comma [0] 9 2 23" xfId="14400"/>
    <cellStyle name="Comma [0] 9 2 24" xfId="14401"/>
    <cellStyle name="Comma [0] 9 2 25" xfId="14402"/>
    <cellStyle name="Comma [0] 9 2 26" xfId="14403"/>
    <cellStyle name="Comma [0] 9 2 27" xfId="14404"/>
    <cellStyle name="Comma [0] 9 2 28" xfId="14405"/>
    <cellStyle name="Comma [0] 9 2 29" xfId="14406"/>
    <cellStyle name="Comma [0] 9 2 3" xfId="14407"/>
    <cellStyle name="Comma [0] 9 2 30" xfId="14408"/>
    <cellStyle name="Comma [0] 9 2 31" xfId="14409"/>
    <cellStyle name="Comma [0] 9 2 32" xfId="14410"/>
    <cellStyle name="Comma [0] 9 2 33" xfId="14411"/>
    <cellStyle name="Comma [0] 9 2 34" xfId="14412"/>
    <cellStyle name="Comma [0] 9 2 35" xfId="14413"/>
    <cellStyle name="Comma [0] 9 2 36" xfId="14414"/>
    <cellStyle name="Comma [0] 9 2 37" xfId="14415"/>
    <cellStyle name="Comma [0] 9 2 38" xfId="14416"/>
    <cellStyle name="Comma [0] 9 2 39" xfId="14417"/>
    <cellStyle name="Comma [0] 9 2 4" xfId="14418"/>
    <cellStyle name="Comma [0] 9 2 40" xfId="14419"/>
    <cellStyle name="Comma [0] 9 2 41" xfId="14420"/>
    <cellStyle name="Comma [0] 9 2 42" xfId="14421"/>
    <cellStyle name="Comma [0] 9 2 43" xfId="14422"/>
    <cellStyle name="Comma [0] 9 2 44" xfId="14423"/>
    <cellStyle name="Comma [0] 9 2 45" xfId="14424"/>
    <cellStyle name="Comma [0] 9 2 46" xfId="14425"/>
    <cellStyle name="Comma [0] 9 2 47" xfId="14426"/>
    <cellStyle name="Comma [0] 9 2 48" xfId="14427"/>
    <cellStyle name="Comma [0] 9 2 49" xfId="14428"/>
    <cellStyle name="Comma [0] 9 2 5" xfId="14429"/>
    <cellStyle name="Comma [0] 9 2 50" xfId="14430"/>
    <cellStyle name="Comma [0] 9 2 51" xfId="14431"/>
    <cellStyle name="Comma [0] 9 2 52" xfId="14432"/>
    <cellStyle name="Comma [0] 9 2 53" xfId="14433"/>
    <cellStyle name="Comma [0] 9 2 54" xfId="14434"/>
    <cellStyle name="Comma [0] 9 2 55" xfId="14435"/>
    <cellStyle name="Comma [0] 9 2 56" xfId="14436"/>
    <cellStyle name="Comma [0] 9 2 57" xfId="14437"/>
    <cellStyle name="Comma [0] 9 2 58" xfId="14438"/>
    <cellStyle name="Comma [0] 9 2 59" xfId="14439"/>
    <cellStyle name="Comma [0] 9 2 6" xfId="14440"/>
    <cellStyle name="Comma [0] 9 2 60" xfId="14441"/>
    <cellStyle name="Comma [0] 9 2 61" xfId="14442"/>
    <cellStyle name="Comma [0] 9 2 62" xfId="14443"/>
    <cellStyle name="Comma [0] 9 2 63" xfId="14444"/>
    <cellStyle name="Comma [0] 9 2 64" xfId="14445"/>
    <cellStyle name="Comma [0] 9 2 7" xfId="14446"/>
    <cellStyle name="Comma [0] 9 2 8" xfId="14447"/>
    <cellStyle name="Comma [0] 9 2 9" xfId="14448"/>
    <cellStyle name="Comma [0] 9 20" xfId="14449"/>
    <cellStyle name="Comma [0] 9 21" xfId="14450"/>
    <cellStyle name="Comma [0] 9 22" xfId="14451"/>
    <cellStyle name="Comma [0] 9 23" xfId="14452"/>
    <cellStyle name="Comma [0] 9 24" xfId="14453"/>
    <cellStyle name="Comma [0] 9 25" xfId="14454"/>
    <cellStyle name="Comma [0] 9 26" xfId="14455"/>
    <cellStyle name="Comma [0] 9 27" xfId="14456"/>
    <cellStyle name="Comma [0] 9 28" xfId="14457"/>
    <cellStyle name="Comma [0] 9 29" xfId="14458"/>
    <cellStyle name="Comma [0] 9 3" xfId="14459"/>
    <cellStyle name="Comma [0] 9 30" xfId="14460"/>
    <cellStyle name="Comma [0] 9 31" xfId="14461"/>
    <cellStyle name="Comma [0] 9 32" xfId="14462"/>
    <cellStyle name="Comma [0] 9 33" xfId="14463"/>
    <cellStyle name="Comma [0] 9 34" xfId="14464"/>
    <cellStyle name="Comma [0] 9 35" xfId="14465"/>
    <cellStyle name="Comma [0] 9 36" xfId="14466"/>
    <cellStyle name="Comma [0] 9 37" xfId="14467"/>
    <cellStyle name="Comma [0] 9 38" xfId="14468"/>
    <cellStyle name="Comma [0] 9 39" xfId="14469"/>
    <cellStyle name="Comma [0] 9 4" xfId="14470"/>
    <cellStyle name="Comma [0] 9 40" xfId="14471"/>
    <cellStyle name="Comma [0] 9 41" xfId="14472"/>
    <cellStyle name="Comma [0] 9 42" xfId="14473"/>
    <cellStyle name="Comma [0] 9 43" xfId="14474"/>
    <cellStyle name="Comma [0] 9 44" xfId="14475"/>
    <cellStyle name="Comma [0] 9 45" xfId="14476"/>
    <cellStyle name="Comma [0] 9 46" xfId="14477"/>
    <cellStyle name="Comma [0] 9 47" xfId="14478"/>
    <cellStyle name="Comma [0] 9 48" xfId="14479"/>
    <cellStyle name="Comma [0] 9 49" xfId="14480"/>
    <cellStyle name="Comma [0] 9 5" xfId="14481"/>
    <cellStyle name="Comma [0] 9 50" xfId="14482"/>
    <cellStyle name="Comma [0] 9 51" xfId="14483"/>
    <cellStyle name="Comma [0] 9 52" xfId="14484"/>
    <cellStyle name="Comma [0] 9 53" xfId="14485"/>
    <cellStyle name="Comma [0] 9 54" xfId="14486"/>
    <cellStyle name="Comma [0] 9 55" xfId="14487"/>
    <cellStyle name="Comma [0] 9 56" xfId="14488"/>
    <cellStyle name="Comma [0] 9 57" xfId="14489"/>
    <cellStyle name="Comma [0] 9 58" xfId="14490"/>
    <cellStyle name="Comma [0] 9 59" xfId="14491"/>
    <cellStyle name="Comma [0] 9 6" xfId="14492"/>
    <cellStyle name="Comma [0] 9 60" xfId="14493"/>
    <cellStyle name="Comma [0] 9 61" xfId="14494"/>
    <cellStyle name="Comma [0] 9 62" xfId="14495"/>
    <cellStyle name="Comma [0] 9 63" xfId="14496"/>
    <cellStyle name="Comma [0] 9 64" xfId="14497"/>
    <cellStyle name="Comma [0] 9 65" xfId="14498"/>
    <cellStyle name="Comma [0] 9 66" xfId="14499"/>
    <cellStyle name="Comma [0] 9 66 2" xfId="14500"/>
    <cellStyle name="Comma [0] 9 66 2 2" xfId="30282"/>
    <cellStyle name="Comma [0] 9 66 2 2 2" xfId="33853"/>
    <cellStyle name="Comma [0] 9 66 2 3" xfId="32069"/>
    <cellStyle name="Comma [0] 9 66 3" xfId="30281"/>
    <cellStyle name="Comma [0] 9 66 3 2" xfId="33852"/>
    <cellStyle name="Comma [0] 9 66 4" xfId="32068"/>
    <cellStyle name="Comma [0] 9 67" xfId="14501"/>
    <cellStyle name="Comma [0] 9 67 2" xfId="30283"/>
    <cellStyle name="Comma [0] 9 67 2 2" xfId="33854"/>
    <cellStyle name="Comma [0] 9 67 3" xfId="32070"/>
    <cellStyle name="Comma [0] 9 7" xfId="14502"/>
    <cellStyle name="Comma [0] 9 8" xfId="14503"/>
    <cellStyle name="Comma [0] 9 9" xfId="14504"/>
    <cellStyle name="Comma [0] 90" xfId="14505"/>
    <cellStyle name="Comma [0] 91" xfId="14506"/>
    <cellStyle name="Comma [0] 92" xfId="14507"/>
    <cellStyle name="Comma [0] 93" xfId="14508"/>
    <cellStyle name="Comma [0] 94" xfId="14509"/>
    <cellStyle name="Comma [0] 95" xfId="14510"/>
    <cellStyle name="Comma [0] 95 2" xfId="14511"/>
    <cellStyle name="Comma [0] 95 3" xfId="14512"/>
    <cellStyle name="Comma [0] 95 3 2" xfId="14513"/>
    <cellStyle name="Comma [0] 95 3 2 2" xfId="14514"/>
    <cellStyle name="Comma [0] 95 3 2 2 2" xfId="14515"/>
    <cellStyle name="Comma [0] 95 3 2 3" xfId="14516"/>
    <cellStyle name="Comma [0] 95 3 3" xfId="14517"/>
    <cellStyle name="Comma [0] 95 3 3 2" xfId="14518"/>
    <cellStyle name="Comma [0] 95 3 3 2 2" xfId="14519"/>
    <cellStyle name="Comma [0] 95 3 3 3" xfId="14520"/>
    <cellStyle name="Comma [0] 95 3 4" xfId="14521"/>
    <cellStyle name="Comma [0] 95 3 4 2" xfId="14522"/>
    <cellStyle name="Comma [0] 95 3 5" xfId="14523"/>
    <cellStyle name="Comma [0] 95 3 5 2" xfId="14524"/>
    <cellStyle name="Comma [0] 95 3 6" xfId="14525"/>
    <cellStyle name="Comma [0] 95 4" xfId="14526"/>
    <cellStyle name="Comma [0] 95 4 2" xfId="14527"/>
    <cellStyle name="Comma [0] 95 4 2 2" xfId="14528"/>
    <cellStyle name="Comma [0] 95 4 3" xfId="14529"/>
    <cellStyle name="Comma [0] 95 5" xfId="14530"/>
    <cellStyle name="Comma [0] 95 5 2" xfId="14531"/>
    <cellStyle name="Comma [0] 95 5 2 2" xfId="14532"/>
    <cellStyle name="Comma [0] 95 5 3" xfId="14533"/>
    <cellStyle name="Comma [0] 95 6" xfId="14534"/>
    <cellStyle name="Comma [0] 95 6 2" xfId="14535"/>
    <cellStyle name="Comma [0] 95 7" xfId="14536"/>
    <cellStyle name="Comma [0] 95 7 2" xfId="14537"/>
    <cellStyle name="Comma [0] 95 8" xfId="14538"/>
    <cellStyle name="Comma [0] 96" xfId="14539"/>
    <cellStyle name="Comma [0] 97" xfId="14540"/>
    <cellStyle name="Comma [0] 98" xfId="14541"/>
    <cellStyle name="Comma [0] 98 2" xfId="14542"/>
    <cellStyle name="Comma [0] 98 2 2" xfId="14543"/>
    <cellStyle name="Comma [0] 98 2 2 2" xfId="14544"/>
    <cellStyle name="Comma [0] 98 2 3" xfId="14545"/>
    <cellStyle name="Comma [0] 98 3" xfId="14546"/>
    <cellStyle name="Comma [0] 98 3 2" xfId="14547"/>
    <cellStyle name="Comma [0] 98 3 2 2" xfId="14548"/>
    <cellStyle name="Comma [0] 98 3 3" xfId="14549"/>
    <cellStyle name="Comma [0] 98 4" xfId="14550"/>
    <cellStyle name="Comma [0] 98 4 2" xfId="14551"/>
    <cellStyle name="Comma [0] 98 5" xfId="14552"/>
    <cellStyle name="Comma [0] 98 5 2" xfId="14553"/>
    <cellStyle name="Comma [0] 98 6" xfId="14554"/>
    <cellStyle name="Comma [0] 99" xfId="14555"/>
    <cellStyle name="Comma [0] 99 2" xfId="14556"/>
    <cellStyle name="Comma [0] 99 2 2" xfId="14557"/>
    <cellStyle name="Comma [0] 99 2 2 2" xfId="14558"/>
    <cellStyle name="Comma [0] 99 2 2 2 2" xfId="14559"/>
    <cellStyle name="Comma [0] 99 2 2 3" xfId="14560"/>
    <cellStyle name="Comma [0] 99 2 3" xfId="14561"/>
    <cellStyle name="Comma [0] 99 2 3 2" xfId="14562"/>
    <cellStyle name="Comma [0] 99 2 3 2 2" xfId="14563"/>
    <cellStyle name="Comma [0] 99 2 3 3" xfId="14564"/>
    <cellStyle name="Comma [0] 99 2 4" xfId="14565"/>
    <cellStyle name="Comma [0] 99 2 4 2" xfId="14566"/>
    <cellStyle name="Comma [0] 99 2 5" xfId="14567"/>
    <cellStyle name="Comma [0] 99 2 5 2" xfId="14568"/>
    <cellStyle name="Comma [0] 99 2 6" xfId="14569"/>
    <cellStyle name="Comma [0] 99 3" xfId="14570"/>
    <cellStyle name="Comma [0] 99 3 2" xfId="14571"/>
    <cellStyle name="Comma [0] 99 3 2 2" xfId="14572"/>
    <cellStyle name="Comma [0] 99 3 3" xfId="14573"/>
    <cellStyle name="Comma [0] 99 4" xfId="14574"/>
    <cellStyle name="Comma [0] 99 4 2" xfId="14575"/>
    <cellStyle name="Comma [0] 99 4 2 2" xfId="14576"/>
    <cellStyle name="Comma [0] 99 4 3" xfId="14577"/>
    <cellStyle name="Comma [0] 99 5" xfId="14578"/>
    <cellStyle name="Comma [0] 99 5 2" xfId="14579"/>
    <cellStyle name="Comma [0] 99 6" xfId="14580"/>
    <cellStyle name="Comma [0] 99 6 2" xfId="14581"/>
    <cellStyle name="Comma [0] 99 7" xfId="14582"/>
    <cellStyle name="Comma [00]" xfId="14583"/>
    <cellStyle name="Comma [00] 10" xfId="14584"/>
    <cellStyle name="Comma [00] 11" xfId="14585"/>
    <cellStyle name="Comma [00] 12" xfId="14586"/>
    <cellStyle name="Comma [00] 13" xfId="14587"/>
    <cellStyle name="Comma [00] 14" xfId="14588"/>
    <cellStyle name="Comma [00] 15" xfId="14589"/>
    <cellStyle name="Comma [00] 16" xfId="14590"/>
    <cellStyle name="Comma [00] 17" xfId="14591"/>
    <cellStyle name="Comma [00] 18" xfId="14592"/>
    <cellStyle name="Comma [00] 19" xfId="14593"/>
    <cellStyle name="Comma [00] 2" xfId="14594"/>
    <cellStyle name="Comma [00] 20" xfId="14595"/>
    <cellStyle name="Comma [00] 21" xfId="14596"/>
    <cellStyle name="Comma [00] 22" xfId="14597"/>
    <cellStyle name="Comma [00] 23" xfId="14598"/>
    <cellStyle name="Comma [00] 24" xfId="14599"/>
    <cellStyle name="Comma [00] 25" xfId="14600"/>
    <cellStyle name="Comma [00] 26" xfId="14601"/>
    <cellStyle name="Comma [00] 27" xfId="14602"/>
    <cellStyle name="Comma [00] 28" xfId="14603"/>
    <cellStyle name="Comma [00] 29" xfId="14604"/>
    <cellStyle name="Comma [00] 3" xfId="14605"/>
    <cellStyle name="Comma [00] 30" xfId="14606"/>
    <cellStyle name="Comma [00] 31" xfId="14607"/>
    <cellStyle name="Comma [00] 32" xfId="14608"/>
    <cellStyle name="Comma [00] 33" xfId="14609"/>
    <cellStyle name="Comma [00] 34" xfId="14610"/>
    <cellStyle name="Comma [00] 35" xfId="14611"/>
    <cellStyle name="Comma [00] 36" xfId="14612"/>
    <cellStyle name="Comma [00] 37" xfId="14613"/>
    <cellStyle name="Comma [00] 38" xfId="14614"/>
    <cellStyle name="Comma [00] 39" xfId="14615"/>
    <cellStyle name="Comma [00] 4" xfId="14616"/>
    <cellStyle name="Comma [00] 40" xfId="14617"/>
    <cellStyle name="Comma [00] 41" xfId="14618"/>
    <cellStyle name="Comma [00] 42" xfId="14619"/>
    <cellStyle name="Comma [00] 43" xfId="14620"/>
    <cellStyle name="Comma [00] 44" xfId="14621"/>
    <cellStyle name="Comma [00] 45" xfId="14622"/>
    <cellStyle name="Comma [00] 46" xfId="14623"/>
    <cellStyle name="Comma [00] 47" xfId="14624"/>
    <cellStyle name="Comma [00] 48" xfId="14625"/>
    <cellStyle name="Comma [00] 49" xfId="14626"/>
    <cellStyle name="Comma [00] 5" xfId="14627"/>
    <cellStyle name="Comma [00] 50" xfId="14628"/>
    <cellStyle name="Comma [00] 51" xfId="14629"/>
    <cellStyle name="Comma [00] 52" xfId="14630"/>
    <cellStyle name="Comma [00] 53" xfId="14631"/>
    <cellStyle name="Comma [00] 54" xfId="14632"/>
    <cellStyle name="Comma [00] 55" xfId="14633"/>
    <cellStyle name="Comma [00] 56" xfId="14634"/>
    <cellStyle name="Comma [00] 57" xfId="14635"/>
    <cellStyle name="Comma [00] 58" xfId="14636"/>
    <cellStyle name="Comma [00] 59" xfId="14637"/>
    <cellStyle name="Comma [00] 6" xfId="14638"/>
    <cellStyle name="Comma [00] 60" xfId="14639"/>
    <cellStyle name="Comma [00] 61" xfId="14640"/>
    <cellStyle name="Comma [00] 62" xfId="14641"/>
    <cellStyle name="Comma [00] 63" xfId="14642"/>
    <cellStyle name="Comma [00] 64" xfId="14643"/>
    <cellStyle name="Comma [00] 7" xfId="14644"/>
    <cellStyle name="Comma [00] 8" xfId="14645"/>
    <cellStyle name="Comma [00] 9" xfId="14646"/>
    <cellStyle name="Comma 10" xfId="14647"/>
    <cellStyle name="Comma 10 10" xfId="14648"/>
    <cellStyle name="Comma 10 11" xfId="14649"/>
    <cellStyle name="Comma 10 11 2" xfId="14650"/>
    <cellStyle name="Comma 10 12" xfId="14651"/>
    <cellStyle name="Comma 10 12 2" xfId="14652"/>
    <cellStyle name="Comma 10 12 2 2" xfId="14653"/>
    <cellStyle name="Comma 10 12 2 2 2" xfId="30287"/>
    <cellStyle name="Comma 10 12 2 2 2 2" xfId="33858"/>
    <cellStyle name="Comma 10 12 2 2 3" xfId="32074"/>
    <cellStyle name="Comma 10 12 2 3" xfId="30286"/>
    <cellStyle name="Comma 10 12 2 3 2" xfId="33857"/>
    <cellStyle name="Comma 10 12 2 4" xfId="32073"/>
    <cellStyle name="Comma 10 12 3" xfId="30285"/>
    <cellStyle name="Comma 10 12 3 2" xfId="33856"/>
    <cellStyle name="Comma 10 12 4" xfId="32072"/>
    <cellStyle name="Comma 10 13" xfId="14654"/>
    <cellStyle name="Comma 10 13 2" xfId="30288"/>
    <cellStyle name="Comma 10 13 2 2" xfId="33859"/>
    <cellStyle name="Comma 10 13 3" xfId="32075"/>
    <cellStyle name="Comma 10 14" xfId="30284"/>
    <cellStyle name="Comma 10 14 2" xfId="33855"/>
    <cellStyle name="Comma 10 15" xfId="32071"/>
    <cellStyle name="Comma 10 2" xfId="14655"/>
    <cellStyle name="Comma 10 2 2" xfId="14656"/>
    <cellStyle name="Comma 10 2 3" xfId="14657"/>
    <cellStyle name="Comma 10 2 3 2" xfId="14658"/>
    <cellStyle name="Comma 10 2 3 2 2" xfId="30291"/>
    <cellStyle name="Comma 10 2 3 2 2 2" xfId="33862"/>
    <cellStyle name="Comma 10 2 3 2 3" xfId="32078"/>
    <cellStyle name="Comma 10 2 3 3" xfId="30290"/>
    <cellStyle name="Comma 10 2 3 3 2" xfId="33861"/>
    <cellStyle name="Comma 10 2 3 4" xfId="32077"/>
    <cellStyle name="Comma 10 2 4" xfId="14659"/>
    <cellStyle name="Comma 10 2 5" xfId="14660"/>
    <cellStyle name="Comma 10 2 5 2" xfId="30292"/>
    <cellStyle name="Comma 10 2 5 2 2" xfId="33863"/>
    <cellStyle name="Comma 10 2 5 3" xfId="32079"/>
    <cellStyle name="Comma 10 2 6" xfId="30289"/>
    <cellStyle name="Comma 10 2 6 2" xfId="33860"/>
    <cellStyle name="Comma 10 2 7" xfId="32076"/>
    <cellStyle name="Comma 10 3" xfId="14661"/>
    <cellStyle name="Comma 10 3 2" xfId="14662"/>
    <cellStyle name="Comma 10 4" xfId="14663"/>
    <cellStyle name="Comma 10 4 2" xfId="14664"/>
    <cellStyle name="Comma 10 4 2 2" xfId="30293"/>
    <cellStyle name="Comma 10 4 2 2 2" xfId="33864"/>
    <cellStyle name="Comma 10 4 2 3" xfId="32080"/>
    <cellStyle name="Comma 10 5" xfId="14665"/>
    <cellStyle name="Comma 10 6" xfId="14666"/>
    <cellStyle name="Comma 10 7" xfId="14667"/>
    <cellStyle name="Comma 10 8" xfId="14668"/>
    <cellStyle name="Comma 10 9" xfId="14669"/>
    <cellStyle name="Comma 100" xfId="14670"/>
    <cellStyle name="Comma 101" xfId="14671"/>
    <cellStyle name="Comma 102" xfId="14672"/>
    <cellStyle name="Comma 103" xfId="14673"/>
    <cellStyle name="Comma 104" xfId="14674"/>
    <cellStyle name="Comma 105" xfId="14675"/>
    <cellStyle name="Comma 106" xfId="14676"/>
    <cellStyle name="Comma 107" xfId="14677"/>
    <cellStyle name="Comma 108" xfId="14678"/>
    <cellStyle name="Comma 109" xfId="14679"/>
    <cellStyle name="Comma 11" xfId="14680"/>
    <cellStyle name="Comma 11 10" xfId="14681"/>
    <cellStyle name="Comma 11 11" xfId="14682"/>
    <cellStyle name="Comma 11 12" xfId="14683"/>
    <cellStyle name="Comma 11 13" xfId="14684"/>
    <cellStyle name="Comma 11 13 2" xfId="14685"/>
    <cellStyle name="Comma 11 14" xfId="14686"/>
    <cellStyle name="Comma 11 15" xfId="14687"/>
    <cellStyle name="Comma 11 16" xfId="14688"/>
    <cellStyle name="Comma 11 16 2" xfId="14689"/>
    <cellStyle name="Comma 11 16 2 2" xfId="30296"/>
    <cellStyle name="Comma 11 16 2 2 2" xfId="33867"/>
    <cellStyle name="Comma 11 16 2 3" xfId="32083"/>
    <cellStyle name="Comma 11 16 3" xfId="30295"/>
    <cellStyle name="Comma 11 16 3 2" xfId="33866"/>
    <cellStyle name="Comma 11 16 4" xfId="32082"/>
    <cellStyle name="Comma 11 17" xfId="14690"/>
    <cellStyle name="Comma 11 18" xfId="14691"/>
    <cellStyle name="Comma 11 19" xfId="14692"/>
    <cellStyle name="Comma 11 2" xfId="14693"/>
    <cellStyle name="Comma 11 2 2" xfId="14694"/>
    <cellStyle name="Comma 11 2 3" xfId="14695"/>
    <cellStyle name="Comma 11 2 4" xfId="14696"/>
    <cellStyle name="Comma 11 2 5" xfId="14697"/>
    <cellStyle name="Comma 11 2 6" xfId="14698"/>
    <cellStyle name="Comma 11 2 7" xfId="14699"/>
    <cellStyle name="Comma 11 20" xfId="14700"/>
    <cellStyle name="Comma 11 21" xfId="14701"/>
    <cellStyle name="Comma 11 22" xfId="14702"/>
    <cellStyle name="Comma 11 23" xfId="14703"/>
    <cellStyle name="Comma 11 24" xfId="14704"/>
    <cellStyle name="Comma 11 25" xfId="14705"/>
    <cellStyle name="Comma 11 26" xfId="14706"/>
    <cellStyle name="Comma 11 27" xfId="14707"/>
    <cellStyle name="Comma 11 28" xfId="14708"/>
    <cellStyle name="Comma 11 29" xfId="14709"/>
    <cellStyle name="Comma 11 3" xfId="14710"/>
    <cellStyle name="Comma 11 30" xfId="14711"/>
    <cellStyle name="Comma 11 31" xfId="14712"/>
    <cellStyle name="Comma 11 32" xfId="14713"/>
    <cellStyle name="Comma 11 33" xfId="14714"/>
    <cellStyle name="Comma 11 34" xfId="14715"/>
    <cellStyle name="Comma 11 35" xfId="14716"/>
    <cellStyle name="Comma 11 36" xfId="14717"/>
    <cellStyle name="Comma 11 37" xfId="14718"/>
    <cellStyle name="Comma 11 38" xfId="14719"/>
    <cellStyle name="Comma 11 39" xfId="14720"/>
    <cellStyle name="Comma 11 4" xfId="14721"/>
    <cellStyle name="Comma 11 40" xfId="14722"/>
    <cellStyle name="Comma 11 41" xfId="14723"/>
    <cellStyle name="Comma 11 42" xfId="14724"/>
    <cellStyle name="Comma 11 43" xfId="14725"/>
    <cellStyle name="Comma 11 44" xfId="14726"/>
    <cellStyle name="Comma 11 45" xfId="14727"/>
    <cellStyle name="Comma 11 46" xfId="14728"/>
    <cellStyle name="Comma 11 47" xfId="14729"/>
    <cellStyle name="Comma 11 48" xfId="14730"/>
    <cellStyle name="Comma 11 49" xfId="14731"/>
    <cellStyle name="Comma 11 5" xfId="14732"/>
    <cellStyle name="Comma 11 5 2" xfId="14733"/>
    <cellStyle name="Comma 11 50" xfId="14734"/>
    <cellStyle name="Comma 11 51" xfId="14735"/>
    <cellStyle name="Comma 11 52" xfId="14736"/>
    <cellStyle name="Comma 11 53" xfId="14737"/>
    <cellStyle name="Comma 11 54" xfId="14738"/>
    <cellStyle name="Comma 11 55" xfId="14739"/>
    <cellStyle name="Comma 11 56" xfId="14740"/>
    <cellStyle name="Comma 11 57" xfId="14741"/>
    <cellStyle name="Comma 11 58" xfId="14742"/>
    <cellStyle name="Comma 11 59" xfId="14743"/>
    <cellStyle name="Comma 11 6" xfId="14744"/>
    <cellStyle name="Comma 11 60" xfId="14745"/>
    <cellStyle name="Comma 11 61" xfId="14746"/>
    <cellStyle name="Comma 11 62" xfId="14747"/>
    <cellStyle name="Comma 11 63" xfId="14748"/>
    <cellStyle name="Comma 11 64" xfId="14749"/>
    <cellStyle name="Comma 11 65" xfId="14750"/>
    <cellStyle name="Comma 11 66" xfId="14751"/>
    <cellStyle name="Comma 11 66 2" xfId="30297"/>
    <cellStyle name="Comma 11 66 2 2" xfId="33868"/>
    <cellStyle name="Comma 11 66 3" xfId="32084"/>
    <cellStyle name="Comma 11 67" xfId="30294"/>
    <cellStyle name="Comma 11 67 2" xfId="33865"/>
    <cellStyle name="Comma 11 68" xfId="32081"/>
    <cellStyle name="Comma 11 7" xfId="14752"/>
    <cellStyle name="Comma 11 8" xfId="14753"/>
    <cellStyle name="Comma 11 9" xfId="14754"/>
    <cellStyle name="Comma 110" xfId="14755"/>
    <cellStyle name="Comma 111" xfId="14756"/>
    <cellStyle name="Comma 112" xfId="14757"/>
    <cellStyle name="Comma 112 2" xfId="30298"/>
    <cellStyle name="Comma 112 2 2" xfId="33869"/>
    <cellStyle name="Comma 112 3" xfId="32085"/>
    <cellStyle name="Comma 113" xfId="14758"/>
    <cellStyle name="Comma 114" xfId="14759"/>
    <cellStyle name="Comma 114 2" xfId="30299"/>
    <cellStyle name="Comma 114 2 2" xfId="33870"/>
    <cellStyle name="Comma 114 3" xfId="32086"/>
    <cellStyle name="Comma 115" xfId="14760"/>
    <cellStyle name="Comma 115 2" xfId="30300"/>
    <cellStyle name="Comma 115 2 2" xfId="33871"/>
    <cellStyle name="Comma 115 3" xfId="32087"/>
    <cellStyle name="Comma 116" xfId="14761"/>
    <cellStyle name="Comma 116 2" xfId="30301"/>
    <cellStyle name="Comma 116 2 2" xfId="33872"/>
    <cellStyle name="Comma 116 3" xfId="32088"/>
    <cellStyle name="Comma 117" xfId="14762"/>
    <cellStyle name="Comma 118" xfId="31120"/>
    <cellStyle name="Comma 119" xfId="32907"/>
    <cellStyle name="Comma 12" xfId="14763"/>
    <cellStyle name="Comma 12 10" xfId="14764"/>
    <cellStyle name="Comma 12 11" xfId="14765"/>
    <cellStyle name="Comma 12 11 2" xfId="14766"/>
    <cellStyle name="Comma 12 12" xfId="14767"/>
    <cellStyle name="Comma 12 13" xfId="14768"/>
    <cellStyle name="Comma 12 14" xfId="14769"/>
    <cellStyle name="Comma 12 14 2" xfId="14770"/>
    <cellStyle name="Comma 12 14 2 2" xfId="30304"/>
    <cellStyle name="Comma 12 14 2 2 2" xfId="33875"/>
    <cellStyle name="Comma 12 14 2 3" xfId="32091"/>
    <cellStyle name="Comma 12 14 3" xfId="30303"/>
    <cellStyle name="Comma 12 14 3 2" xfId="33874"/>
    <cellStyle name="Comma 12 14 4" xfId="32090"/>
    <cellStyle name="Comma 12 15" xfId="14771"/>
    <cellStyle name="Comma 12 16" xfId="14772"/>
    <cellStyle name="Comma 12 17" xfId="14773"/>
    <cellStyle name="Comma 12 18" xfId="14774"/>
    <cellStyle name="Comma 12 19" xfId="14775"/>
    <cellStyle name="Comma 12 2" xfId="14776"/>
    <cellStyle name="Comma 12 20" xfId="14777"/>
    <cellStyle name="Comma 12 21" xfId="14778"/>
    <cellStyle name="Comma 12 22" xfId="14779"/>
    <cellStyle name="Comma 12 23" xfId="14780"/>
    <cellStyle name="Comma 12 24" xfId="14781"/>
    <cellStyle name="Comma 12 25" xfId="14782"/>
    <cellStyle name="Comma 12 26" xfId="14783"/>
    <cellStyle name="Comma 12 27" xfId="14784"/>
    <cellStyle name="Comma 12 28" xfId="14785"/>
    <cellStyle name="Comma 12 29" xfId="14786"/>
    <cellStyle name="Comma 12 3" xfId="14787"/>
    <cellStyle name="Comma 12 3 2" xfId="14788"/>
    <cellStyle name="Comma 12 30" xfId="14789"/>
    <cellStyle name="Comma 12 31" xfId="14790"/>
    <cellStyle name="Comma 12 32" xfId="14791"/>
    <cellStyle name="Comma 12 33" xfId="14792"/>
    <cellStyle name="Comma 12 34" xfId="14793"/>
    <cellStyle name="Comma 12 35" xfId="14794"/>
    <cellStyle name="Comma 12 36" xfId="14795"/>
    <cellStyle name="Comma 12 37" xfId="14796"/>
    <cellStyle name="Comma 12 38" xfId="14797"/>
    <cellStyle name="Comma 12 39" xfId="14798"/>
    <cellStyle name="Comma 12 4" xfId="14799"/>
    <cellStyle name="Comma 12 40" xfId="14800"/>
    <cellStyle name="Comma 12 41" xfId="14801"/>
    <cellStyle name="Comma 12 42" xfId="14802"/>
    <cellStyle name="Comma 12 43" xfId="14803"/>
    <cellStyle name="Comma 12 44" xfId="14804"/>
    <cellStyle name="Comma 12 45" xfId="14805"/>
    <cellStyle name="Comma 12 46" xfId="14806"/>
    <cellStyle name="Comma 12 47" xfId="14807"/>
    <cellStyle name="Comma 12 48" xfId="14808"/>
    <cellStyle name="Comma 12 49" xfId="14809"/>
    <cellStyle name="Comma 12 5" xfId="14810"/>
    <cellStyle name="Comma 12 50" xfId="14811"/>
    <cellStyle name="Comma 12 51" xfId="14812"/>
    <cellStyle name="Comma 12 52" xfId="14813"/>
    <cellStyle name="Comma 12 53" xfId="14814"/>
    <cellStyle name="Comma 12 54" xfId="14815"/>
    <cellStyle name="Comma 12 55" xfId="14816"/>
    <cellStyle name="Comma 12 56" xfId="14817"/>
    <cellStyle name="Comma 12 57" xfId="14818"/>
    <cellStyle name="Comma 12 58" xfId="14819"/>
    <cellStyle name="Comma 12 59" xfId="14820"/>
    <cellStyle name="Comma 12 6" xfId="14821"/>
    <cellStyle name="Comma 12 60" xfId="14822"/>
    <cellStyle name="Comma 12 61" xfId="14823"/>
    <cellStyle name="Comma 12 62" xfId="14824"/>
    <cellStyle name="Comma 12 63" xfId="14825"/>
    <cellStyle name="Comma 12 64" xfId="14826"/>
    <cellStyle name="Comma 12 65" xfId="14827"/>
    <cellStyle name="Comma 12 65 2" xfId="30305"/>
    <cellStyle name="Comma 12 65 2 2" xfId="33876"/>
    <cellStyle name="Comma 12 65 3" xfId="32092"/>
    <cellStyle name="Comma 12 66" xfId="30302"/>
    <cellStyle name="Comma 12 66 2" xfId="33873"/>
    <cellStyle name="Comma 12 67" xfId="32089"/>
    <cellStyle name="Comma 12 7" xfId="14828"/>
    <cellStyle name="Comma 12 8" xfId="14829"/>
    <cellStyle name="Comma 12 9" xfId="14830"/>
    <cellStyle name="Comma 13" xfId="14831"/>
    <cellStyle name="Comma 13 10" xfId="14832"/>
    <cellStyle name="Comma 13 11" xfId="14833"/>
    <cellStyle name="Comma 13 11 2" xfId="14834"/>
    <cellStyle name="Comma 13 12" xfId="14835"/>
    <cellStyle name="Comma 13 13" xfId="14836"/>
    <cellStyle name="Comma 13 14" xfId="14837"/>
    <cellStyle name="Comma 13 14 2" xfId="14838"/>
    <cellStyle name="Comma 13 14 2 2" xfId="30308"/>
    <cellStyle name="Comma 13 14 2 2 2" xfId="33879"/>
    <cellStyle name="Comma 13 14 2 3" xfId="32095"/>
    <cellStyle name="Comma 13 14 3" xfId="30307"/>
    <cellStyle name="Comma 13 14 3 2" xfId="33878"/>
    <cellStyle name="Comma 13 14 4" xfId="32094"/>
    <cellStyle name="Comma 13 15" xfId="14839"/>
    <cellStyle name="Comma 13 16" xfId="14840"/>
    <cellStyle name="Comma 13 17" xfId="14841"/>
    <cellStyle name="Comma 13 18" xfId="14842"/>
    <cellStyle name="Comma 13 19" xfId="14843"/>
    <cellStyle name="Comma 13 2" xfId="14844"/>
    <cellStyle name="Comma 13 20" xfId="14845"/>
    <cellStyle name="Comma 13 21" xfId="14846"/>
    <cellStyle name="Comma 13 22" xfId="14847"/>
    <cellStyle name="Comma 13 23" xfId="14848"/>
    <cellStyle name="Comma 13 24" xfId="14849"/>
    <cellStyle name="Comma 13 25" xfId="14850"/>
    <cellStyle name="Comma 13 26" xfId="14851"/>
    <cellStyle name="Comma 13 27" xfId="14852"/>
    <cellStyle name="Comma 13 28" xfId="14853"/>
    <cellStyle name="Comma 13 29" xfId="14854"/>
    <cellStyle name="Comma 13 3" xfId="14855"/>
    <cellStyle name="Comma 13 3 2" xfId="14856"/>
    <cellStyle name="Comma 13 30" xfId="14857"/>
    <cellStyle name="Comma 13 31" xfId="14858"/>
    <cellStyle name="Comma 13 32" xfId="14859"/>
    <cellStyle name="Comma 13 33" xfId="14860"/>
    <cellStyle name="Comma 13 34" xfId="14861"/>
    <cellStyle name="Comma 13 35" xfId="14862"/>
    <cellStyle name="Comma 13 36" xfId="14863"/>
    <cellStyle name="Comma 13 37" xfId="14864"/>
    <cellStyle name="Comma 13 38" xfId="14865"/>
    <cellStyle name="Comma 13 39" xfId="14866"/>
    <cellStyle name="Comma 13 4" xfId="14867"/>
    <cellStyle name="Comma 13 40" xfId="14868"/>
    <cellStyle name="Comma 13 41" xfId="14869"/>
    <cellStyle name="Comma 13 42" xfId="14870"/>
    <cellStyle name="Comma 13 43" xfId="14871"/>
    <cellStyle name="Comma 13 44" xfId="14872"/>
    <cellStyle name="Comma 13 45" xfId="14873"/>
    <cellStyle name="Comma 13 46" xfId="14874"/>
    <cellStyle name="Comma 13 47" xfId="14875"/>
    <cellStyle name="Comma 13 48" xfId="14876"/>
    <cellStyle name="Comma 13 49" xfId="14877"/>
    <cellStyle name="Comma 13 5" xfId="14878"/>
    <cellStyle name="Comma 13 50" xfId="14879"/>
    <cellStyle name="Comma 13 51" xfId="14880"/>
    <cellStyle name="Comma 13 52" xfId="14881"/>
    <cellStyle name="Comma 13 53" xfId="14882"/>
    <cellStyle name="Comma 13 54" xfId="14883"/>
    <cellStyle name="Comma 13 55" xfId="14884"/>
    <cellStyle name="Comma 13 56" xfId="14885"/>
    <cellStyle name="Comma 13 57" xfId="14886"/>
    <cellStyle name="Comma 13 58" xfId="14887"/>
    <cellStyle name="Comma 13 59" xfId="14888"/>
    <cellStyle name="Comma 13 6" xfId="14889"/>
    <cellStyle name="Comma 13 60" xfId="14890"/>
    <cellStyle name="Comma 13 61" xfId="14891"/>
    <cellStyle name="Comma 13 62" xfId="14892"/>
    <cellStyle name="Comma 13 63" xfId="14893"/>
    <cellStyle name="Comma 13 64" xfId="14894"/>
    <cellStyle name="Comma 13 65" xfId="14895"/>
    <cellStyle name="Comma 13 65 2" xfId="30309"/>
    <cellStyle name="Comma 13 65 2 2" xfId="33880"/>
    <cellStyle name="Comma 13 65 3" xfId="32096"/>
    <cellStyle name="Comma 13 66" xfId="30306"/>
    <cellStyle name="Comma 13 66 2" xfId="33877"/>
    <cellStyle name="Comma 13 67" xfId="32093"/>
    <cellStyle name="Comma 13 7" xfId="14896"/>
    <cellStyle name="Comma 13 8" xfId="14897"/>
    <cellStyle name="Comma 13 9" xfId="14898"/>
    <cellStyle name="Comma 14" xfId="14899"/>
    <cellStyle name="Comma 14 10" xfId="14900"/>
    <cellStyle name="Comma 14 11" xfId="14901"/>
    <cellStyle name="Comma 14 12" xfId="14902"/>
    <cellStyle name="Comma 14 13" xfId="14903"/>
    <cellStyle name="Comma 14 14" xfId="14904"/>
    <cellStyle name="Comma 14 14 2" xfId="14905"/>
    <cellStyle name="Comma 14 14 2 2" xfId="30312"/>
    <cellStyle name="Comma 14 14 2 2 2" xfId="33883"/>
    <cellStyle name="Comma 14 14 2 3" xfId="32099"/>
    <cellStyle name="Comma 14 14 3" xfId="30311"/>
    <cellStyle name="Comma 14 14 3 2" xfId="33882"/>
    <cellStyle name="Comma 14 14 4" xfId="32098"/>
    <cellStyle name="Comma 14 15" xfId="14906"/>
    <cellStyle name="Comma 14 16" xfId="14907"/>
    <cellStyle name="Comma 14 17" xfId="14908"/>
    <cellStyle name="Comma 14 18" xfId="14909"/>
    <cellStyle name="Comma 14 19" xfId="14910"/>
    <cellStyle name="Comma 14 2" xfId="14911"/>
    <cellStyle name="Comma 14 20" xfId="14912"/>
    <cellStyle name="Comma 14 21" xfId="14913"/>
    <cellStyle name="Comma 14 22" xfId="14914"/>
    <cellStyle name="Comma 14 23" xfId="14915"/>
    <cellStyle name="Comma 14 24" xfId="14916"/>
    <cellStyle name="Comma 14 25" xfId="14917"/>
    <cellStyle name="Comma 14 26" xfId="14918"/>
    <cellStyle name="Comma 14 27" xfId="14919"/>
    <cellStyle name="Comma 14 28" xfId="14920"/>
    <cellStyle name="Comma 14 29" xfId="14921"/>
    <cellStyle name="Comma 14 3" xfId="14922"/>
    <cellStyle name="Comma 14 30" xfId="14923"/>
    <cellStyle name="Comma 14 31" xfId="14924"/>
    <cellStyle name="Comma 14 32" xfId="14925"/>
    <cellStyle name="Comma 14 33" xfId="14926"/>
    <cellStyle name="Comma 14 34" xfId="14927"/>
    <cellStyle name="Comma 14 35" xfId="14928"/>
    <cellStyle name="Comma 14 36" xfId="14929"/>
    <cellStyle name="Comma 14 37" xfId="14930"/>
    <cellStyle name="Comma 14 38" xfId="14931"/>
    <cellStyle name="Comma 14 39" xfId="14932"/>
    <cellStyle name="Comma 14 4" xfId="14933"/>
    <cellStyle name="Comma 14 40" xfId="14934"/>
    <cellStyle name="Comma 14 41" xfId="14935"/>
    <cellStyle name="Comma 14 42" xfId="14936"/>
    <cellStyle name="Comma 14 43" xfId="14937"/>
    <cellStyle name="Comma 14 44" xfId="14938"/>
    <cellStyle name="Comma 14 45" xfId="14939"/>
    <cellStyle name="Comma 14 46" xfId="14940"/>
    <cellStyle name="Comma 14 47" xfId="14941"/>
    <cellStyle name="Comma 14 48" xfId="14942"/>
    <cellStyle name="Comma 14 49" xfId="14943"/>
    <cellStyle name="Comma 14 5" xfId="14944"/>
    <cellStyle name="Comma 14 50" xfId="14945"/>
    <cellStyle name="Comma 14 51" xfId="14946"/>
    <cellStyle name="Comma 14 52" xfId="14947"/>
    <cellStyle name="Comma 14 53" xfId="14948"/>
    <cellStyle name="Comma 14 54" xfId="14949"/>
    <cellStyle name="Comma 14 55" xfId="14950"/>
    <cellStyle name="Comma 14 56" xfId="14951"/>
    <cellStyle name="Comma 14 57" xfId="14952"/>
    <cellStyle name="Comma 14 58" xfId="14953"/>
    <cellStyle name="Comma 14 59" xfId="14954"/>
    <cellStyle name="Comma 14 6" xfId="14955"/>
    <cellStyle name="Comma 14 60" xfId="14956"/>
    <cellStyle name="Comma 14 61" xfId="14957"/>
    <cellStyle name="Comma 14 62" xfId="14958"/>
    <cellStyle name="Comma 14 63" xfId="14959"/>
    <cellStyle name="Comma 14 64" xfId="14960"/>
    <cellStyle name="Comma 14 65" xfId="14961"/>
    <cellStyle name="Comma 14 65 2" xfId="30313"/>
    <cellStyle name="Comma 14 65 2 2" xfId="33884"/>
    <cellStyle name="Comma 14 65 3" xfId="32100"/>
    <cellStyle name="Comma 14 66" xfId="30310"/>
    <cellStyle name="Comma 14 66 2" xfId="33881"/>
    <cellStyle name="Comma 14 67" xfId="32097"/>
    <cellStyle name="Comma 14 7" xfId="14962"/>
    <cellStyle name="Comma 14 8" xfId="14963"/>
    <cellStyle name="Comma 14 9" xfId="14964"/>
    <cellStyle name="Comma 15" xfId="14965"/>
    <cellStyle name="Comma 15 10" xfId="32101"/>
    <cellStyle name="Comma 15 2" xfId="14966"/>
    <cellStyle name="Comma 15 2 2" xfId="14967"/>
    <cellStyle name="Comma 15 2 3" xfId="14968"/>
    <cellStyle name="Comma 15 3" xfId="14969"/>
    <cellStyle name="Comma 15 3 2" xfId="14970"/>
    <cellStyle name="Comma 15 3 2 2" xfId="30316"/>
    <cellStyle name="Comma 15 3 2 2 2" xfId="33887"/>
    <cellStyle name="Comma 15 3 2 3" xfId="32103"/>
    <cellStyle name="Comma 15 3 3" xfId="30315"/>
    <cellStyle name="Comma 15 3 3 2" xfId="33886"/>
    <cellStyle name="Comma 15 3 4" xfId="32102"/>
    <cellStyle name="Comma 15 4" xfId="14971"/>
    <cellStyle name="Comma 15 5" xfId="14972"/>
    <cellStyle name="Comma 15 6" xfId="14973"/>
    <cellStyle name="Comma 15 7" xfId="14974"/>
    <cellStyle name="Comma 15 8" xfId="14975"/>
    <cellStyle name="Comma 15 8 2" xfId="30317"/>
    <cellStyle name="Comma 15 8 2 2" xfId="33888"/>
    <cellStyle name="Comma 15 8 3" xfId="32104"/>
    <cellStyle name="Comma 15 9" xfId="30314"/>
    <cellStyle name="Comma 15 9 2" xfId="33885"/>
    <cellStyle name="Comma 16" xfId="14976"/>
    <cellStyle name="Comma 16 10" xfId="14977"/>
    <cellStyle name="Comma 16 10 2" xfId="14978"/>
    <cellStyle name="Comma 16 11" xfId="14979"/>
    <cellStyle name="Comma 16 11 2" xfId="14980"/>
    <cellStyle name="Comma 16 12" xfId="14981"/>
    <cellStyle name="Comma 16 12 2" xfId="30319"/>
    <cellStyle name="Comma 16 12 2 2" xfId="33890"/>
    <cellStyle name="Comma 16 12 3" xfId="32106"/>
    <cellStyle name="Comma 16 13" xfId="14982"/>
    <cellStyle name="Comma 16 14" xfId="30318"/>
    <cellStyle name="Comma 16 14 2" xfId="33889"/>
    <cellStyle name="Comma 16 15" xfId="32105"/>
    <cellStyle name="Comma 16 2" xfId="14983"/>
    <cellStyle name="Comma 16 3" xfId="14984"/>
    <cellStyle name="Comma 16 4" xfId="14985"/>
    <cellStyle name="Comma 16 4 2" xfId="14986"/>
    <cellStyle name="Comma 16 4 2 2" xfId="14987"/>
    <cellStyle name="Comma 16 4 2 2 2" xfId="14988"/>
    <cellStyle name="Comma 16 4 2 3" xfId="14989"/>
    <cellStyle name="Comma 16 4 3" xfId="14990"/>
    <cellStyle name="Comma 16 4 3 2" xfId="14991"/>
    <cellStyle name="Comma 16 4 3 2 2" xfId="14992"/>
    <cellStyle name="Comma 16 4 3 3" xfId="14993"/>
    <cellStyle name="Comma 16 4 4" xfId="14994"/>
    <cellStyle name="Comma 16 4 4 2" xfId="14995"/>
    <cellStyle name="Comma 16 4 5" xfId="14996"/>
    <cellStyle name="Comma 16 4 5 2" xfId="14997"/>
    <cellStyle name="Comma 16 4 6" xfId="14998"/>
    <cellStyle name="Comma 16 5" xfId="14999"/>
    <cellStyle name="Comma 16 5 2" xfId="15000"/>
    <cellStyle name="Comma 16 5 2 2" xfId="15001"/>
    <cellStyle name="Comma 16 5 2 2 2" xfId="15002"/>
    <cellStyle name="Comma 16 5 2 3" xfId="15003"/>
    <cellStyle name="Comma 16 5 3" xfId="15004"/>
    <cellStyle name="Comma 16 5 3 2" xfId="15005"/>
    <cellStyle name="Comma 16 5 3 2 2" xfId="15006"/>
    <cellStyle name="Comma 16 5 3 3" xfId="15007"/>
    <cellStyle name="Comma 16 5 4" xfId="15008"/>
    <cellStyle name="Comma 16 5 4 2" xfId="15009"/>
    <cellStyle name="Comma 16 5 5" xfId="15010"/>
    <cellStyle name="Comma 16 5 5 2" xfId="15011"/>
    <cellStyle name="Comma 16 5 6" xfId="15012"/>
    <cellStyle name="Comma 16 6" xfId="15013"/>
    <cellStyle name="Comma 16 6 2" xfId="15014"/>
    <cellStyle name="Comma 16 6 2 2" xfId="30321"/>
    <cellStyle name="Comma 16 6 2 2 2" xfId="33892"/>
    <cellStyle name="Comma 16 6 2 3" xfId="32108"/>
    <cellStyle name="Comma 16 6 3" xfId="30320"/>
    <cellStyle name="Comma 16 6 3 2" xfId="33891"/>
    <cellStyle name="Comma 16 6 4" xfId="32107"/>
    <cellStyle name="Comma 16 7" xfId="15015"/>
    <cellStyle name="Comma 16 7 2" xfId="15016"/>
    <cellStyle name="Comma 16 7 2 2" xfId="15017"/>
    <cellStyle name="Comma 16 7 2 2 2" xfId="15018"/>
    <cellStyle name="Comma 16 7 2 3" xfId="15019"/>
    <cellStyle name="Comma 16 7 3" xfId="15020"/>
    <cellStyle name="Comma 16 7 3 2" xfId="15021"/>
    <cellStyle name="Comma 16 7 3 2 2" xfId="15022"/>
    <cellStyle name="Comma 16 7 3 3" xfId="15023"/>
    <cellStyle name="Comma 16 7 4" xfId="15024"/>
    <cellStyle name="Comma 16 7 4 2" xfId="15025"/>
    <cellStyle name="Comma 16 7 5" xfId="15026"/>
    <cellStyle name="Comma 16 7 5 2" xfId="15027"/>
    <cellStyle name="Comma 16 7 6" xfId="15028"/>
    <cellStyle name="Comma 16 8" xfId="15029"/>
    <cellStyle name="Comma 16 8 2" xfId="15030"/>
    <cellStyle name="Comma 16 8 2 2" xfId="15031"/>
    <cellStyle name="Comma 16 8 3" xfId="15032"/>
    <cellStyle name="Comma 16 9" xfId="15033"/>
    <cellStyle name="Comma 16 9 2" xfId="15034"/>
    <cellStyle name="Comma 16 9 2 2" xfId="15035"/>
    <cellStyle name="Comma 16 9 3" xfId="15036"/>
    <cellStyle name="Comma 17" xfId="15037"/>
    <cellStyle name="Comma 17 2" xfId="15038"/>
    <cellStyle name="Comma 17 3" xfId="15039"/>
    <cellStyle name="Comma 17 4" xfId="15040"/>
    <cellStyle name="Comma 17 4 2" xfId="15041"/>
    <cellStyle name="Comma 17 4 2 2" xfId="30323"/>
    <cellStyle name="Comma 17 4 2 2 2" xfId="33894"/>
    <cellStyle name="Comma 17 4 2 3" xfId="32110"/>
    <cellStyle name="Comma 17 4 3" xfId="30322"/>
    <cellStyle name="Comma 17 4 3 2" xfId="33893"/>
    <cellStyle name="Comma 17 4 4" xfId="32109"/>
    <cellStyle name="Comma 17 5" xfId="15042"/>
    <cellStyle name="Comma 17 5 2" xfId="15043"/>
    <cellStyle name="Comma 17 5 2 2" xfId="30325"/>
    <cellStyle name="Comma 17 5 2 2 2" xfId="33896"/>
    <cellStyle name="Comma 17 5 2 3" xfId="32112"/>
    <cellStyle name="Comma 17 5 3" xfId="30324"/>
    <cellStyle name="Comma 17 5 3 2" xfId="33895"/>
    <cellStyle name="Comma 17 5 4" xfId="32111"/>
    <cellStyle name="Comma 17 6" xfId="15044"/>
    <cellStyle name="Comma 17 6 2" xfId="15045"/>
    <cellStyle name="Comma 17 6 2 2" xfId="30327"/>
    <cellStyle name="Comma 17 6 2 2 2" xfId="33898"/>
    <cellStyle name="Comma 17 6 2 3" xfId="32114"/>
    <cellStyle name="Comma 17 6 3" xfId="30326"/>
    <cellStyle name="Comma 17 6 3 2" xfId="33897"/>
    <cellStyle name="Comma 17 6 4" xfId="32113"/>
    <cellStyle name="Comma 17 7" xfId="15046"/>
    <cellStyle name="Comma 17 7 2" xfId="15047"/>
    <cellStyle name="Comma 17 7 2 2" xfId="15048"/>
    <cellStyle name="Comma 17 7 2 2 2" xfId="15049"/>
    <cellStyle name="Comma 17 7 2 3" xfId="15050"/>
    <cellStyle name="Comma 17 7 3" xfId="15051"/>
    <cellStyle name="Comma 17 7 3 2" xfId="15052"/>
    <cellStyle name="Comma 17 7 3 2 2" xfId="15053"/>
    <cellStyle name="Comma 17 7 3 3" xfId="15054"/>
    <cellStyle name="Comma 17 7 4" xfId="15055"/>
    <cellStyle name="Comma 17 7 4 2" xfId="15056"/>
    <cellStyle name="Comma 17 7 5" xfId="15057"/>
    <cellStyle name="Comma 17 7 5 2" xfId="15058"/>
    <cellStyle name="Comma 17 7 6" xfId="15059"/>
    <cellStyle name="Comma 17 8" xfId="15060"/>
    <cellStyle name="Comma 17 8 2" xfId="15061"/>
    <cellStyle name="Comma 17 8 2 2" xfId="15062"/>
    <cellStyle name="Comma 17 8 2 2 2" xfId="15063"/>
    <cellStyle name="Comma 17 8 2 3" xfId="15064"/>
    <cellStyle name="Comma 17 8 3" xfId="15065"/>
    <cellStyle name="Comma 17 8 3 2" xfId="15066"/>
    <cellStyle name="Comma 17 8 3 2 2" xfId="15067"/>
    <cellStyle name="Comma 17 8 3 3" xfId="15068"/>
    <cellStyle name="Comma 17 8 4" xfId="15069"/>
    <cellStyle name="Comma 17 8 4 2" xfId="15070"/>
    <cellStyle name="Comma 17 8 5" xfId="15071"/>
    <cellStyle name="Comma 17 8 5 2" xfId="15072"/>
    <cellStyle name="Comma 17 8 6" xfId="15073"/>
    <cellStyle name="Comma 17 9" xfId="15074"/>
    <cellStyle name="Comma 17 9 2" xfId="30328"/>
    <cellStyle name="Comma 17 9 2 2" xfId="33899"/>
    <cellStyle name="Comma 17 9 3" xfId="32115"/>
    <cellStyle name="Comma 18" xfId="15075"/>
    <cellStyle name="Comma 18 2" xfId="15076"/>
    <cellStyle name="Comma 18 2 2" xfId="30330"/>
    <cellStyle name="Comma 18 2 2 2" xfId="33901"/>
    <cellStyle name="Comma 18 2 3" xfId="32117"/>
    <cellStyle name="Comma 18 3" xfId="15077"/>
    <cellStyle name="Comma 18 3 2" xfId="15078"/>
    <cellStyle name="Comma 18 3 2 2" xfId="30332"/>
    <cellStyle name="Comma 18 3 2 2 2" xfId="33903"/>
    <cellStyle name="Comma 18 3 2 3" xfId="32119"/>
    <cellStyle name="Comma 18 3 3" xfId="30331"/>
    <cellStyle name="Comma 18 3 3 2" xfId="33902"/>
    <cellStyle name="Comma 18 3 4" xfId="32118"/>
    <cellStyle name="Comma 18 4" xfId="15079"/>
    <cellStyle name="Comma 18 4 2" xfId="15080"/>
    <cellStyle name="Comma 18 4 2 2" xfId="30334"/>
    <cellStyle name="Comma 18 4 2 2 2" xfId="33905"/>
    <cellStyle name="Comma 18 4 2 3" xfId="32121"/>
    <cellStyle name="Comma 18 4 3" xfId="30333"/>
    <cellStyle name="Comma 18 4 3 2" xfId="33904"/>
    <cellStyle name="Comma 18 4 4" xfId="32120"/>
    <cellStyle name="Comma 18 5" xfId="15081"/>
    <cellStyle name="Comma 18 5 2" xfId="15082"/>
    <cellStyle name="Comma 18 5 2 2" xfId="30336"/>
    <cellStyle name="Comma 18 5 2 2 2" xfId="33907"/>
    <cellStyle name="Comma 18 5 2 3" xfId="32123"/>
    <cellStyle name="Comma 18 5 3" xfId="30335"/>
    <cellStyle name="Comma 18 5 3 2" xfId="33906"/>
    <cellStyle name="Comma 18 5 4" xfId="32122"/>
    <cellStyle name="Comma 18 6" xfId="15083"/>
    <cellStyle name="Comma 18 6 2" xfId="30337"/>
    <cellStyle name="Comma 18 6 2 2" xfId="33908"/>
    <cellStyle name="Comma 18 6 3" xfId="32124"/>
    <cellStyle name="Comma 18 7" xfId="30329"/>
    <cellStyle name="Comma 18 7 2" xfId="33900"/>
    <cellStyle name="Comma 18 8" xfId="32116"/>
    <cellStyle name="Comma 19" xfId="15084"/>
    <cellStyle name="Comma 19 2" xfId="15085"/>
    <cellStyle name="Comma 19 2 2" xfId="15086"/>
    <cellStyle name="Comma 19 2 2 2" xfId="30339"/>
    <cellStyle name="Comma 19 2 2 2 2" xfId="33910"/>
    <cellStyle name="Comma 19 2 2 3" xfId="32126"/>
    <cellStyle name="Comma 19 2 3" xfId="30338"/>
    <cellStyle name="Comma 19 2 3 2" xfId="33909"/>
    <cellStyle name="Comma 19 2 4" xfId="32125"/>
    <cellStyle name="Comma 19 3" xfId="15087"/>
    <cellStyle name="Comma 19 3 2" xfId="15088"/>
    <cellStyle name="Comma 19 3 2 2" xfId="15089"/>
    <cellStyle name="Comma 19 3 3" xfId="15090"/>
    <cellStyle name="Comma 19 4" xfId="15091"/>
    <cellStyle name="Comma 19 5" xfId="15092"/>
    <cellStyle name="Comma 19 5 2" xfId="15093"/>
    <cellStyle name="Comma 19 6" xfId="15094"/>
    <cellStyle name="Comma 19 6 2" xfId="30340"/>
    <cellStyle name="Comma 19 6 2 2" xfId="33911"/>
    <cellStyle name="Comma 19 6 3" xfId="32127"/>
    <cellStyle name="Comma 19 7" xfId="15095"/>
    <cellStyle name="Comma 2" xfId="15096"/>
    <cellStyle name="Comma 2 10" xfId="15097"/>
    <cellStyle name="Comma 2 10 2" xfId="15098"/>
    <cellStyle name="Comma 2 10 3" xfId="15099"/>
    <cellStyle name="Comma 2 10 4" xfId="15100"/>
    <cellStyle name="Comma 2 10 5" xfId="15101"/>
    <cellStyle name="Comma 2 10 6" xfId="15102"/>
    <cellStyle name="Comma 2 10 7" xfId="15103"/>
    <cellStyle name="Comma 2 11" xfId="15104"/>
    <cellStyle name="Comma 2 11 2" xfId="15105"/>
    <cellStyle name="Comma 2 11 3" xfId="15106"/>
    <cellStyle name="Comma 2 11 4" xfId="15107"/>
    <cellStyle name="Comma 2 11 5" xfId="15108"/>
    <cellStyle name="Comma 2 11 6" xfId="15109"/>
    <cellStyle name="Comma 2 11 7" xfId="15110"/>
    <cellStyle name="Comma 2 12" xfId="15111"/>
    <cellStyle name="Comma 2 12 2" xfId="15112"/>
    <cellStyle name="Comma 2 12 3" xfId="15113"/>
    <cellStyle name="Comma 2 12 4" xfId="15114"/>
    <cellStyle name="Comma 2 12 5" xfId="15115"/>
    <cellStyle name="Comma 2 12 6" xfId="15116"/>
    <cellStyle name="Comma 2 12 7" xfId="15117"/>
    <cellStyle name="Comma 2 13" xfId="15118"/>
    <cellStyle name="Comma 2 13 2" xfId="15119"/>
    <cellStyle name="Comma 2 13 3" xfId="15120"/>
    <cellStyle name="Comma 2 13 4" xfId="15121"/>
    <cellStyle name="Comma 2 13 5" xfId="15122"/>
    <cellStyle name="Comma 2 13 6" xfId="15123"/>
    <cellStyle name="Comma 2 13 7" xfId="15124"/>
    <cellStyle name="Comma 2 14" xfId="15125"/>
    <cellStyle name="Comma 2 14 2" xfId="15126"/>
    <cellStyle name="Comma 2 14 3" xfId="15127"/>
    <cellStyle name="Comma 2 14 4" xfId="15128"/>
    <cellStyle name="Comma 2 14 5" xfId="15129"/>
    <cellStyle name="Comma 2 14 6" xfId="15130"/>
    <cellStyle name="Comma 2 14 7" xfId="15131"/>
    <cellStyle name="Comma 2 15" xfId="15132"/>
    <cellStyle name="Comma 2 15 2" xfId="15133"/>
    <cellStyle name="Comma 2 15 3" xfId="15134"/>
    <cellStyle name="Comma 2 15 4" xfId="15135"/>
    <cellStyle name="Comma 2 15 5" xfId="15136"/>
    <cellStyle name="Comma 2 15 6" xfId="15137"/>
    <cellStyle name="Comma 2 15 7" xfId="15138"/>
    <cellStyle name="Comma 2 16" xfId="15139"/>
    <cellStyle name="Comma 2 17" xfId="15140"/>
    <cellStyle name="Comma 2 18" xfId="15141"/>
    <cellStyle name="Comma 2 19" xfId="15142"/>
    <cellStyle name="Comma 2 2" xfId="15143"/>
    <cellStyle name="Comma 2 2 10" xfId="15144"/>
    <cellStyle name="Comma 2 2 11" xfId="15145"/>
    <cellStyle name="Comma 2 2 12" xfId="15146"/>
    <cellStyle name="Comma 2 2 13" xfId="15147"/>
    <cellStyle name="Comma 2 2 14" xfId="15148"/>
    <cellStyle name="Comma 2 2 15" xfId="15149"/>
    <cellStyle name="Comma 2 2 16" xfId="15150"/>
    <cellStyle name="Comma 2 2 17" xfId="15151"/>
    <cellStyle name="Comma 2 2 18" xfId="15152"/>
    <cellStyle name="Comma 2 2 19" xfId="15153"/>
    <cellStyle name="Comma 2 2 2" xfId="15154"/>
    <cellStyle name="Comma 2 2 2 2" xfId="15155"/>
    <cellStyle name="Comma 2 2 2 2 2" xfId="15156"/>
    <cellStyle name="Comma 2 2 2 2 2 2" xfId="30343"/>
    <cellStyle name="Comma 2 2 2 2 2 2 2" xfId="33914"/>
    <cellStyle name="Comma 2 2 2 2 2 3" xfId="32130"/>
    <cellStyle name="Comma 2 2 2 3" xfId="15157"/>
    <cellStyle name="Comma 2 2 2 4" xfId="15158"/>
    <cellStyle name="Comma 2 2 2 5" xfId="15159"/>
    <cellStyle name="Comma 2 2 2 6" xfId="15160"/>
    <cellStyle name="Comma 2 2 2 7" xfId="15161"/>
    <cellStyle name="Comma 2 2 20" xfId="15162"/>
    <cellStyle name="Comma 2 2 21" xfId="15163"/>
    <cellStyle name="Comma 2 2 22" xfId="15164"/>
    <cellStyle name="Comma 2 2 23" xfId="15165"/>
    <cellStyle name="Comma 2 2 24" xfId="15166"/>
    <cellStyle name="Comma 2 2 25" xfId="15167"/>
    <cellStyle name="Comma 2 2 26" xfId="15168"/>
    <cellStyle name="Comma 2 2 27" xfId="15169"/>
    <cellStyle name="Comma 2 2 28" xfId="15170"/>
    <cellStyle name="Comma 2 2 29" xfId="15171"/>
    <cellStyle name="Comma 2 2 3" xfId="15172"/>
    <cellStyle name="Comma 2 2 3 2" xfId="15173"/>
    <cellStyle name="Comma 2 2 3 2 2" xfId="15174"/>
    <cellStyle name="Comma 2 2 3 2 2 2" xfId="30345"/>
    <cellStyle name="Comma 2 2 3 2 2 2 2" xfId="33916"/>
    <cellStyle name="Comma 2 2 3 2 2 3" xfId="32132"/>
    <cellStyle name="Comma 2 2 3 2 3" xfId="30344"/>
    <cellStyle name="Comma 2 2 3 2 3 2" xfId="33915"/>
    <cellStyle name="Comma 2 2 3 2 4" xfId="32131"/>
    <cellStyle name="Comma 2 2 3 3" xfId="15175"/>
    <cellStyle name="Comma 2 2 3 3 2" xfId="30346"/>
    <cellStyle name="Comma 2 2 3 3 2 2" xfId="33917"/>
    <cellStyle name="Comma 2 2 3 3 3" xfId="32133"/>
    <cellStyle name="Comma 2 2 30" xfId="15176"/>
    <cellStyle name="Comma 2 2 31" xfId="15177"/>
    <cellStyle name="Comma 2 2 32" xfId="15178"/>
    <cellStyle name="Comma 2 2 33" xfId="15179"/>
    <cellStyle name="Comma 2 2 34" xfId="15180"/>
    <cellStyle name="Comma 2 2 35" xfId="15181"/>
    <cellStyle name="Comma 2 2 36" xfId="15182"/>
    <cellStyle name="Comma 2 2 37" xfId="15183"/>
    <cellStyle name="Comma 2 2 38" xfId="15184"/>
    <cellStyle name="Comma 2 2 39" xfId="15185"/>
    <cellStyle name="Comma 2 2 4" xfId="15186"/>
    <cellStyle name="Comma 2 2 4 2" xfId="15187"/>
    <cellStyle name="Comma 2 2 4 2 2" xfId="15188"/>
    <cellStyle name="Comma 2 2 4 2 2 2" xfId="30348"/>
    <cellStyle name="Comma 2 2 4 2 2 2 2" xfId="33919"/>
    <cellStyle name="Comma 2 2 4 2 2 3" xfId="32135"/>
    <cellStyle name="Comma 2 2 4 2 3" xfId="30347"/>
    <cellStyle name="Comma 2 2 4 2 3 2" xfId="33918"/>
    <cellStyle name="Comma 2 2 4 2 4" xfId="32134"/>
    <cellStyle name="Comma 2 2 4 3" xfId="15189"/>
    <cellStyle name="Comma 2 2 4 3 2" xfId="30349"/>
    <cellStyle name="Comma 2 2 4 3 2 2" xfId="33920"/>
    <cellStyle name="Comma 2 2 4 3 3" xfId="32136"/>
    <cellStyle name="Comma 2 2 40" xfId="15190"/>
    <cellStyle name="Comma 2 2 41" xfId="15191"/>
    <cellStyle name="Comma 2 2 42" xfId="15192"/>
    <cellStyle name="Comma 2 2 43" xfId="15193"/>
    <cellStyle name="Comma 2 2 44" xfId="15194"/>
    <cellStyle name="Comma 2 2 45" xfId="15195"/>
    <cellStyle name="Comma 2 2 46" xfId="15196"/>
    <cellStyle name="Comma 2 2 47" xfId="15197"/>
    <cellStyle name="Comma 2 2 48" xfId="15198"/>
    <cellStyle name="Comma 2 2 49" xfId="15199"/>
    <cellStyle name="Comma 2 2 5" xfId="15200"/>
    <cellStyle name="Comma 2 2 5 2" xfId="15201"/>
    <cellStyle name="Comma 2 2 5 2 2" xfId="15202"/>
    <cellStyle name="Comma 2 2 5 2 2 2" xfId="30351"/>
    <cellStyle name="Comma 2 2 5 2 2 2 2" xfId="33922"/>
    <cellStyle name="Comma 2 2 5 2 2 3" xfId="32138"/>
    <cellStyle name="Comma 2 2 5 2 3" xfId="30350"/>
    <cellStyle name="Comma 2 2 5 2 3 2" xfId="33921"/>
    <cellStyle name="Comma 2 2 5 2 4" xfId="32137"/>
    <cellStyle name="Comma 2 2 5 3" xfId="15203"/>
    <cellStyle name="Comma 2 2 5 3 2" xfId="30352"/>
    <cellStyle name="Comma 2 2 5 3 2 2" xfId="33923"/>
    <cellStyle name="Comma 2 2 5 3 3" xfId="32139"/>
    <cellStyle name="Comma 2 2 50" xfId="15204"/>
    <cellStyle name="Comma 2 2 51" xfId="15205"/>
    <cellStyle name="Comma 2 2 52" xfId="15206"/>
    <cellStyle name="Comma 2 2 53" xfId="15207"/>
    <cellStyle name="Comma 2 2 54" xfId="15208"/>
    <cellStyle name="Comma 2 2 55" xfId="15209"/>
    <cellStyle name="Comma 2 2 56" xfId="15210"/>
    <cellStyle name="Comma 2 2 57" xfId="15211"/>
    <cellStyle name="Comma 2 2 58" xfId="15212"/>
    <cellStyle name="Comma 2 2 59" xfId="15213"/>
    <cellStyle name="Comma 2 2 6" xfId="15214"/>
    <cellStyle name="Comma 2 2 6 2" xfId="15215"/>
    <cellStyle name="Comma 2 2 6 2 2" xfId="15216"/>
    <cellStyle name="Comma 2 2 6 2 2 2" xfId="30354"/>
    <cellStyle name="Comma 2 2 6 2 2 2 2" xfId="33925"/>
    <cellStyle name="Comma 2 2 6 2 2 3" xfId="32141"/>
    <cellStyle name="Comma 2 2 6 2 3" xfId="30353"/>
    <cellStyle name="Comma 2 2 6 2 3 2" xfId="33924"/>
    <cellStyle name="Comma 2 2 6 2 4" xfId="32140"/>
    <cellStyle name="Comma 2 2 6 3" xfId="15217"/>
    <cellStyle name="Comma 2 2 6 3 2" xfId="30355"/>
    <cellStyle name="Comma 2 2 6 3 2 2" xfId="33926"/>
    <cellStyle name="Comma 2 2 6 3 3" xfId="32142"/>
    <cellStyle name="Comma 2 2 60" xfId="15218"/>
    <cellStyle name="Comma 2 2 61" xfId="15219"/>
    <cellStyle name="Comma 2 2 62" xfId="15220"/>
    <cellStyle name="Comma 2 2 63" xfId="15221"/>
    <cellStyle name="Comma 2 2 64" xfId="15222"/>
    <cellStyle name="Comma 2 2 65" xfId="15223"/>
    <cellStyle name="Comma 2 2 66" xfId="30342"/>
    <cellStyle name="Comma 2 2 66 2" xfId="33913"/>
    <cellStyle name="Comma 2 2 67" xfId="32129"/>
    <cellStyle name="Comma 2 2 7" xfId="15224"/>
    <cellStyle name="Comma 2 2 7 2" xfId="15225"/>
    <cellStyle name="Comma 2 2 7 2 2" xfId="30356"/>
    <cellStyle name="Comma 2 2 7 2 2 2" xfId="33927"/>
    <cellStyle name="Comma 2 2 7 2 3" xfId="32143"/>
    <cellStyle name="Comma 2 2 8" xfId="15226"/>
    <cellStyle name="Comma 2 2 9" xfId="15227"/>
    <cellStyle name="Comma 2 20" xfId="15228"/>
    <cellStyle name="Comma 2 21" xfId="15229"/>
    <cellStyle name="Comma 2 22" xfId="15230"/>
    <cellStyle name="Comma 2 23" xfId="15231"/>
    <cellStyle name="Comma 2 24" xfId="15232"/>
    <cellStyle name="Comma 2 25" xfId="15233"/>
    <cellStyle name="Comma 2 26" xfId="15234"/>
    <cellStyle name="Comma 2 27" xfId="15235"/>
    <cellStyle name="Comma 2 28" xfId="15236"/>
    <cellStyle name="Comma 2 29" xfId="15237"/>
    <cellStyle name="Comma 2 3" xfId="15238"/>
    <cellStyle name="Comma 2 3 2" xfId="15239"/>
    <cellStyle name="Comma 2 3 3" xfId="15240"/>
    <cellStyle name="Comma 2 3 4" xfId="15241"/>
    <cellStyle name="Comma 2 3 4 2" xfId="15242"/>
    <cellStyle name="Comma 2 3 4 2 2" xfId="30359"/>
    <cellStyle name="Comma 2 3 4 2 2 2" xfId="33930"/>
    <cellStyle name="Comma 2 3 4 2 3" xfId="32146"/>
    <cellStyle name="Comma 2 3 4 3" xfId="30358"/>
    <cellStyle name="Comma 2 3 4 3 2" xfId="33929"/>
    <cellStyle name="Comma 2 3 4 4" xfId="32145"/>
    <cellStyle name="Comma 2 3 5" xfId="15243"/>
    <cellStyle name="Comma 2 3 5 2" xfId="30360"/>
    <cellStyle name="Comma 2 3 5 2 2" xfId="33931"/>
    <cellStyle name="Comma 2 3 5 3" xfId="32147"/>
    <cellStyle name="Comma 2 3 6" xfId="30357"/>
    <cellStyle name="Comma 2 3 6 2" xfId="33928"/>
    <cellStyle name="Comma 2 3 7" xfId="32144"/>
    <cellStyle name="Comma 2 30" xfId="15244"/>
    <cellStyle name="Comma 2 31" xfId="15245"/>
    <cellStyle name="Comma 2 32" xfId="15246"/>
    <cellStyle name="Comma 2 33" xfId="15247"/>
    <cellStyle name="Comma 2 34" xfId="15248"/>
    <cellStyle name="Comma 2 35" xfId="15249"/>
    <cellStyle name="Comma 2 36" xfId="15250"/>
    <cellStyle name="Comma 2 37" xfId="15251"/>
    <cellStyle name="Comma 2 38" xfId="15252"/>
    <cellStyle name="Comma 2 39" xfId="15253"/>
    <cellStyle name="Comma 2 4" xfId="15254"/>
    <cellStyle name="Comma 2 4 10" xfId="15255"/>
    <cellStyle name="Comma 2 4 10 2" xfId="15256"/>
    <cellStyle name="Comma 2 4 11" xfId="15257"/>
    <cellStyle name="Comma 2 4 11 2" xfId="15258"/>
    <cellStyle name="Comma 2 4 12" xfId="15259"/>
    <cellStyle name="Comma 2 4 12 2" xfId="30361"/>
    <cellStyle name="Comma 2 4 12 2 2" xfId="33932"/>
    <cellStyle name="Comma 2 4 12 3" xfId="32148"/>
    <cellStyle name="Comma 2 4 13" xfId="15260"/>
    <cellStyle name="Comma 2 4 2" xfId="15261"/>
    <cellStyle name="Comma 2 4 3" xfId="15262"/>
    <cellStyle name="Comma 2 4 3 2" xfId="15263"/>
    <cellStyle name="Comma 2 4 3 2 2" xfId="15264"/>
    <cellStyle name="Comma 2 4 3 2 2 2" xfId="15265"/>
    <cellStyle name="Comma 2 4 3 2 3" xfId="15266"/>
    <cellStyle name="Comma 2 4 3 3" xfId="15267"/>
    <cellStyle name="Comma 2 4 3 3 2" xfId="15268"/>
    <cellStyle name="Comma 2 4 3 3 2 2" xfId="15269"/>
    <cellStyle name="Comma 2 4 3 3 3" xfId="15270"/>
    <cellStyle name="Comma 2 4 3 4" xfId="15271"/>
    <cellStyle name="Comma 2 4 3 4 2" xfId="15272"/>
    <cellStyle name="Comma 2 4 3 5" xfId="15273"/>
    <cellStyle name="Comma 2 4 3 5 2" xfId="15274"/>
    <cellStyle name="Comma 2 4 3 6" xfId="15275"/>
    <cellStyle name="Comma 2 4 4" xfId="15276"/>
    <cellStyle name="Comma 2 4 4 2" xfId="15277"/>
    <cellStyle name="Comma 2 4 4 2 2" xfId="15278"/>
    <cellStyle name="Comma 2 4 4 2 2 2" xfId="15279"/>
    <cellStyle name="Comma 2 4 4 2 3" xfId="15280"/>
    <cellStyle name="Comma 2 4 4 3" xfId="15281"/>
    <cellStyle name="Comma 2 4 4 3 2" xfId="15282"/>
    <cellStyle name="Comma 2 4 4 3 2 2" xfId="15283"/>
    <cellStyle name="Comma 2 4 4 3 3" xfId="15284"/>
    <cellStyle name="Comma 2 4 4 4" xfId="15285"/>
    <cellStyle name="Comma 2 4 4 4 2" xfId="15286"/>
    <cellStyle name="Comma 2 4 4 5" xfId="15287"/>
    <cellStyle name="Comma 2 4 4 5 2" xfId="15288"/>
    <cellStyle name="Comma 2 4 4 6" xfId="15289"/>
    <cellStyle name="Comma 2 4 5" xfId="15290"/>
    <cellStyle name="Comma 2 4 5 2" xfId="15291"/>
    <cellStyle name="Comma 2 4 5 2 2" xfId="30363"/>
    <cellStyle name="Comma 2 4 5 2 2 2" xfId="33934"/>
    <cellStyle name="Comma 2 4 5 2 3" xfId="32150"/>
    <cellStyle name="Comma 2 4 5 3" xfId="30362"/>
    <cellStyle name="Comma 2 4 5 3 2" xfId="33933"/>
    <cellStyle name="Comma 2 4 5 4" xfId="32149"/>
    <cellStyle name="Comma 2 4 6" xfId="15292"/>
    <cellStyle name="Comma 2 4 7" xfId="15293"/>
    <cellStyle name="Comma 2 4 8" xfId="15294"/>
    <cellStyle name="Comma 2 4 8 2" xfId="15295"/>
    <cellStyle name="Comma 2 4 8 2 2" xfId="15296"/>
    <cellStyle name="Comma 2 4 8 3" xfId="15297"/>
    <cellStyle name="Comma 2 4 9" xfId="15298"/>
    <cellStyle name="Comma 2 4 9 2" xfId="15299"/>
    <cellStyle name="Comma 2 4 9 2 2" xfId="15300"/>
    <cellStyle name="Comma 2 4 9 3" xfId="15301"/>
    <cellStyle name="Comma 2 40" xfId="15302"/>
    <cellStyle name="Comma 2 41" xfId="15303"/>
    <cellStyle name="Comma 2 42" xfId="15304"/>
    <cellStyle name="Comma 2 43" xfId="15305"/>
    <cellStyle name="Comma 2 44" xfId="15306"/>
    <cellStyle name="Comma 2 45" xfId="15307"/>
    <cellStyle name="Comma 2 46" xfId="15308"/>
    <cellStyle name="Comma 2 47" xfId="15309"/>
    <cellStyle name="Comma 2 48" xfId="15310"/>
    <cellStyle name="Comma 2 49" xfId="15311"/>
    <cellStyle name="Comma 2 5" xfId="15312"/>
    <cellStyle name="Comma 2 5 2" xfId="15313"/>
    <cellStyle name="Comma 2 5 3" xfId="15314"/>
    <cellStyle name="Comma 2 5 4" xfId="15315"/>
    <cellStyle name="Comma 2 5 5" xfId="15316"/>
    <cellStyle name="Comma 2 5 6" xfId="15317"/>
    <cellStyle name="Comma 2 5 7" xfId="15318"/>
    <cellStyle name="Comma 2 5 8" xfId="15319"/>
    <cellStyle name="Comma 2 5 8 2" xfId="15320"/>
    <cellStyle name="Comma 2 5 8 2 2" xfId="30365"/>
    <cellStyle name="Comma 2 5 8 2 2 2" xfId="33936"/>
    <cellStyle name="Comma 2 5 8 2 3" xfId="32152"/>
    <cellStyle name="Comma 2 5 8 3" xfId="30364"/>
    <cellStyle name="Comma 2 5 8 3 2" xfId="33935"/>
    <cellStyle name="Comma 2 5 8 4" xfId="32151"/>
    <cellStyle name="Comma 2 5 9" xfId="15321"/>
    <cellStyle name="Comma 2 5 9 2" xfId="30366"/>
    <cellStyle name="Comma 2 5 9 2 2" xfId="33937"/>
    <cellStyle name="Comma 2 5 9 3" xfId="32153"/>
    <cellStyle name="Comma 2 50" xfId="15322"/>
    <cellStyle name="Comma 2 51" xfId="15323"/>
    <cellStyle name="Comma 2 52" xfId="15324"/>
    <cellStyle name="Comma 2 53" xfId="15325"/>
    <cellStyle name="Comma 2 54" xfId="15326"/>
    <cellStyle name="Comma 2 55" xfId="15327"/>
    <cellStyle name="Comma 2 56" xfId="15328"/>
    <cellStyle name="Comma 2 57" xfId="15329"/>
    <cellStyle name="Comma 2 58" xfId="15330"/>
    <cellStyle name="Comma 2 59" xfId="15331"/>
    <cellStyle name="Comma 2 6" xfId="15332"/>
    <cellStyle name="Comma 2 6 2" xfId="15333"/>
    <cellStyle name="Comma 2 6 3" xfId="15334"/>
    <cellStyle name="Comma 2 6 4" xfId="15335"/>
    <cellStyle name="Comma 2 6 5" xfId="15336"/>
    <cellStyle name="Comma 2 6 6" xfId="15337"/>
    <cellStyle name="Comma 2 6 7" xfId="15338"/>
    <cellStyle name="Comma 2 6 8" xfId="15339"/>
    <cellStyle name="Comma 2 6 8 2" xfId="15340"/>
    <cellStyle name="Comma 2 6 8 2 2" xfId="30368"/>
    <cellStyle name="Comma 2 6 8 2 2 2" xfId="33939"/>
    <cellStyle name="Comma 2 6 8 2 3" xfId="32155"/>
    <cellStyle name="Comma 2 6 8 3" xfId="30367"/>
    <cellStyle name="Comma 2 6 8 3 2" xfId="33938"/>
    <cellStyle name="Comma 2 6 8 4" xfId="32154"/>
    <cellStyle name="Comma 2 6 9" xfId="15341"/>
    <cellStyle name="Comma 2 6 9 2" xfId="30369"/>
    <cellStyle name="Comma 2 6 9 2 2" xfId="33940"/>
    <cellStyle name="Comma 2 6 9 3" xfId="32156"/>
    <cellStyle name="Comma 2 60" xfId="15342"/>
    <cellStyle name="Comma 2 61" xfId="15343"/>
    <cellStyle name="Comma 2 62" xfId="15344"/>
    <cellStyle name="Comma 2 63" xfId="15345"/>
    <cellStyle name="Comma 2 64" xfId="15346"/>
    <cellStyle name="Comma 2 65" xfId="15347"/>
    <cellStyle name="Comma 2 66" xfId="15348"/>
    <cellStyle name="Comma 2 67" xfId="15349"/>
    <cellStyle name="Comma 2 68" xfId="15350"/>
    <cellStyle name="Comma 2 69" xfId="15351"/>
    <cellStyle name="Comma 2 7" xfId="15352"/>
    <cellStyle name="Comma 2 7 2" xfId="15353"/>
    <cellStyle name="Comma 2 7 3" xfId="15354"/>
    <cellStyle name="Comma 2 7 4" xfId="15355"/>
    <cellStyle name="Comma 2 7 5" xfId="15356"/>
    <cellStyle name="Comma 2 7 6" xfId="15357"/>
    <cellStyle name="Comma 2 7 7" xfId="15358"/>
    <cellStyle name="Comma 2 7 8" xfId="15359"/>
    <cellStyle name="Comma 2 7 8 2" xfId="15360"/>
    <cellStyle name="Comma 2 7 8 2 2" xfId="30371"/>
    <cellStyle name="Comma 2 7 8 2 2 2" xfId="33942"/>
    <cellStyle name="Comma 2 7 8 2 3" xfId="32158"/>
    <cellStyle name="Comma 2 7 8 3" xfId="30370"/>
    <cellStyle name="Comma 2 7 8 3 2" xfId="33941"/>
    <cellStyle name="Comma 2 7 8 4" xfId="32157"/>
    <cellStyle name="Comma 2 7 9" xfId="15361"/>
    <cellStyle name="Comma 2 7 9 2" xfId="30372"/>
    <cellStyle name="Comma 2 7 9 2 2" xfId="33943"/>
    <cellStyle name="Comma 2 7 9 3" xfId="32159"/>
    <cellStyle name="Comma 2 70" xfId="15362"/>
    <cellStyle name="Comma 2 71" xfId="15363"/>
    <cellStyle name="Comma 2 72" xfId="15364"/>
    <cellStyle name="Comma 2 73" xfId="15365"/>
    <cellStyle name="Comma 2 74" xfId="15366"/>
    <cellStyle name="Comma 2 75" xfId="15367"/>
    <cellStyle name="Comma 2 76" xfId="15368"/>
    <cellStyle name="Comma 2 77" xfId="15369"/>
    <cellStyle name="Comma 2 78" xfId="15370"/>
    <cellStyle name="Comma 2 79" xfId="15371"/>
    <cellStyle name="Comma 2 79 2" xfId="15372"/>
    <cellStyle name="Comma 2 79 2 2" xfId="15373"/>
    <cellStyle name="Comma 2 79 2 2 2" xfId="15374"/>
    <cellStyle name="Comma 2 79 2 3" xfId="15375"/>
    <cellStyle name="Comma 2 79 3" xfId="15376"/>
    <cellStyle name="Comma 2 79 3 2" xfId="15377"/>
    <cellStyle name="Comma 2 79 3 2 2" xfId="15378"/>
    <cellStyle name="Comma 2 79 3 3" xfId="15379"/>
    <cellStyle name="Comma 2 79 4" xfId="15380"/>
    <cellStyle name="Comma 2 79 4 2" xfId="15381"/>
    <cellStyle name="Comma 2 79 5" xfId="15382"/>
    <cellStyle name="Comma 2 79 5 2" xfId="15383"/>
    <cellStyle name="Comma 2 79 6" xfId="15384"/>
    <cellStyle name="Comma 2 8" xfId="15385"/>
    <cellStyle name="Comma 2 8 2" xfId="15386"/>
    <cellStyle name="Comma 2 8 3" xfId="15387"/>
    <cellStyle name="Comma 2 8 4" xfId="15388"/>
    <cellStyle name="Comma 2 8 5" xfId="15389"/>
    <cellStyle name="Comma 2 8 6" xfId="15390"/>
    <cellStyle name="Comma 2 8 7" xfId="15391"/>
    <cellStyle name="Comma 2 8 8" xfId="15392"/>
    <cellStyle name="Comma 2 8 8 2" xfId="30373"/>
    <cellStyle name="Comma 2 8 8 2 2" xfId="33944"/>
    <cellStyle name="Comma 2 8 8 3" xfId="32160"/>
    <cellStyle name="Comma 2 80" xfId="15393"/>
    <cellStyle name="Comma 2 80 2" xfId="30374"/>
    <cellStyle name="Comma 2 80 2 2" xfId="33945"/>
    <cellStyle name="Comma 2 80 3" xfId="32161"/>
    <cellStyle name="Comma 2 81" xfId="15394"/>
    <cellStyle name="Comma 2 82" xfId="30341"/>
    <cellStyle name="Comma 2 82 2" xfId="33912"/>
    <cellStyle name="Comma 2 83" xfId="32128"/>
    <cellStyle name="Comma 2 9" xfId="15395"/>
    <cellStyle name="Comma 2 9 2" xfId="15396"/>
    <cellStyle name="Comma 2 9 3" xfId="15397"/>
    <cellStyle name="Comma 2 9 4" xfId="15398"/>
    <cellStyle name="Comma 2 9 5" xfId="15399"/>
    <cellStyle name="Comma 2 9 6" xfId="15400"/>
    <cellStyle name="Comma 2 9 7" xfId="15401"/>
    <cellStyle name="Comma 2_BA BARU Matriks Piutang 31-Dec-09" xfId="15402"/>
    <cellStyle name="Comma 20" xfId="15403"/>
    <cellStyle name="Comma 20 2" xfId="15404"/>
    <cellStyle name="Comma 20 2 2" xfId="15405"/>
    <cellStyle name="Comma 20 2 2 2" xfId="30376"/>
    <cellStyle name="Comma 20 2 2 2 2" xfId="33947"/>
    <cellStyle name="Comma 20 2 2 3" xfId="32163"/>
    <cellStyle name="Comma 20 2 3" xfId="30375"/>
    <cellStyle name="Comma 20 2 3 2" xfId="33946"/>
    <cellStyle name="Comma 20 2 4" xfId="32162"/>
    <cellStyle name="Comma 20 3" xfId="15406"/>
    <cellStyle name="Comma 20 3 2" xfId="30377"/>
    <cellStyle name="Comma 20 3 2 2" xfId="33948"/>
    <cellStyle name="Comma 20 3 3" xfId="32164"/>
    <cellStyle name="Comma 21" xfId="15407"/>
    <cellStyle name="Comma 21 2" xfId="15408"/>
    <cellStyle name="Comma 21 2 2" xfId="15409"/>
    <cellStyle name="Comma 21 2 2 2" xfId="30379"/>
    <cellStyle name="Comma 21 2 2 2 2" xfId="33950"/>
    <cellStyle name="Comma 21 2 2 3" xfId="32166"/>
    <cellStyle name="Comma 21 2 3" xfId="30378"/>
    <cellStyle name="Comma 21 2 3 2" xfId="33949"/>
    <cellStyle name="Comma 21 2 4" xfId="32165"/>
    <cellStyle name="Comma 21 3" xfId="15410"/>
    <cellStyle name="Comma 21 3 2" xfId="30380"/>
    <cellStyle name="Comma 21 3 2 2" xfId="33951"/>
    <cellStyle name="Comma 21 3 3" xfId="32167"/>
    <cellStyle name="Comma 22" xfId="15411"/>
    <cellStyle name="Comma 22 2" xfId="15412"/>
    <cellStyle name="Comma 22 2 2" xfId="15413"/>
    <cellStyle name="Comma 22 2 2 2" xfId="30382"/>
    <cellStyle name="Comma 22 2 2 2 2" xfId="33953"/>
    <cellStyle name="Comma 22 2 2 3" xfId="32169"/>
    <cellStyle name="Comma 22 2 3" xfId="30381"/>
    <cellStyle name="Comma 22 2 3 2" xfId="33952"/>
    <cellStyle name="Comma 22 2 4" xfId="32168"/>
    <cellStyle name="Comma 22 3" xfId="15414"/>
    <cellStyle name="Comma 22 3 2" xfId="30383"/>
    <cellStyle name="Comma 22 3 2 2" xfId="33954"/>
    <cellStyle name="Comma 22 3 3" xfId="32170"/>
    <cellStyle name="Comma 23" xfId="15415"/>
    <cellStyle name="Comma 23 2" xfId="15416"/>
    <cellStyle name="Comma 23 3" xfId="15417"/>
    <cellStyle name="Comma 23 3 2" xfId="30385"/>
    <cellStyle name="Comma 23 3 2 2" xfId="33956"/>
    <cellStyle name="Comma 23 3 3" xfId="32172"/>
    <cellStyle name="Comma 23 4" xfId="30384"/>
    <cellStyle name="Comma 23 4 2" xfId="33955"/>
    <cellStyle name="Comma 23 5" xfId="32171"/>
    <cellStyle name="Comma 24" xfId="15418"/>
    <cellStyle name="Comma 24 2" xfId="15419"/>
    <cellStyle name="Comma 24 2 2" xfId="15420"/>
    <cellStyle name="Comma 24 2 3" xfId="15421"/>
    <cellStyle name="Comma 24 2 3 2" xfId="30388"/>
    <cellStyle name="Comma 24 2 3 2 2" xfId="33959"/>
    <cellStyle name="Comma 24 2 3 3" xfId="32175"/>
    <cellStyle name="Comma 24 2 4" xfId="30387"/>
    <cellStyle name="Comma 24 2 4 2" xfId="33958"/>
    <cellStyle name="Comma 24 2 5" xfId="32174"/>
    <cellStyle name="Comma 24 3" xfId="15422"/>
    <cellStyle name="Comma 24 4" xfId="15423"/>
    <cellStyle name="Comma 24 4 2" xfId="30389"/>
    <cellStyle name="Comma 24 4 2 2" xfId="33960"/>
    <cellStyle name="Comma 24 4 3" xfId="32176"/>
    <cellStyle name="Comma 24 5" xfId="30386"/>
    <cellStyle name="Comma 24 5 2" xfId="33957"/>
    <cellStyle name="Comma 24 6" xfId="32173"/>
    <cellStyle name="Comma 25" xfId="15424"/>
    <cellStyle name="Comma 25 2" xfId="15425"/>
    <cellStyle name="Comma 25 3" xfId="15426"/>
    <cellStyle name="Comma 25 3 2" xfId="30391"/>
    <cellStyle name="Comma 25 3 2 2" xfId="33962"/>
    <cellStyle name="Comma 25 3 3" xfId="32178"/>
    <cellStyle name="Comma 25 4" xfId="30390"/>
    <cellStyle name="Comma 25 4 2" xfId="33961"/>
    <cellStyle name="Comma 25 5" xfId="32177"/>
    <cellStyle name="Comma 26" xfId="15427"/>
    <cellStyle name="Comma 26 2" xfId="15428"/>
    <cellStyle name="Comma 26 3" xfId="15429"/>
    <cellStyle name="Comma 26 3 2" xfId="30393"/>
    <cellStyle name="Comma 26 3 2 2" xfId="33964"/>
    <cellStyle name="Comma 26 3 3" xfId="32180"/>
    <cellStyle name="Comma 26 4" xfId="30392"/>
    <cellStyle name="Comma 26 4 2" xfId="33963"/>
    <cellStyle name="Comma 26 5" xfId="32179"/>
    <cellStyle name="Comma 27" xfId="15430"/>
    <cellStyle name="Comma 27 2" xfId="15431"/>
    <cellStyle name="Comma 27 3" xfId="15432"/>
    <cellStyle name="Comma 27 3 2" xfId="30395"/>
    <cellStyle name="Comma 27 3 2 2" xfId="33966"/>
    <cellStyle name="Comma 27 3 3" xfId="32182"/>
    <cellStyle name="Comma 27 4" xfId="30394"/>
    <cellStyle name="Comma 27 4 2" xfId="33965"/>
    <cellStyle name="Comma 27 5" xfId="32181"/>
    <cellStyle name="Comma 28" xfId="15433"/>
    <cellStyle name="Comma 28 2" xfId="15434"/>
    <cellStyle name="Comma 28 2 2" xfId="30397"/>
    <cellStyle name="Comma 28 2 2 2" xfId="33968"/>
    <cellStyle name="Comma 28 2 3" xfId="32184"/>
    <cellStyle name="Comma 28 3" xfId="30396"/>
    <cellStyle name="Comma 28 3 2" xfId="33967"/>
    <cellStyle name="Comma 28 4" xfId="32183"/>
    <cellStyle name="Comma 29" xfId="15435"/>
    <cellStyle name="Comma 29 2" xfId="15436"/>
    <cellStyle name="Comma 29 2 2" xfId="15437"/>
    <cellStyle name="Comma 29 2 2 2" xfId="30399"/>
    <cellStyle name="Comma 29 2 2 2 2" xfId="33970"/>
    <cellStyle name="Comma 29 2 2 3" xfId="32186"/>
    <cellStyle name="Comma 29 2 3" xfId="30398"/>
    <cellStyle name="Comma 29 2 3 2" xfId="33969"/>
    <cellStyle name="Comma 29 2 4" xfId="32185"/>
    <cellStyle name="Comma 29 3" xfId="15438"/>
    <cellStyle name="Comma 29 3 2" xfId="30400"/>
    <cellStyle name="Comma 29 3 2 2" xfId="33971"/>
    <cellStyle name="Comma 29 3 3" xfId="32187"/>
    <cellStyle name="Comma 3" xfId="15439"/>
    <cellStyle name="Comma 3 10" xfId="15440"/>
    <cellStyle name="Comma 3 11" xfId="15441"/>
    <cellStyle name="Comma 3 12" xfId="15442"/>
    <cellStyle name="Comma 3 13" xfId="15443"/>
    <cellStyle name="Comma 3 14" xfId="15444"/>
    <cellStyle name="Comma 3 14 2" xfId="15445"/>
    <cellStyle name="Comma 3 15" xfId="15446"/>
    <cellStyle name="Comma 3 16" xfId="15447"/>
    <cellStyle name="Comma 3 17" xfId="15448"/>
    <cellStyle name="Comma 3 17 2" xfId="15449"/>
    <cellStyle name="Comma 3 17 2 2" xfId="30403"/>
    <cellStyle name="Comma 3 17 2 2 2" xfId="33974"/>
    <cellStyle name="Comma 3 17 2 3" xfId="32190"/>
    <cellStyle name="Comma 3 17 3" xfId="30402"/>
    <cellStyle name="Comma 3 17 3 2" xfId="33973"/>
    <cellStyle name="Comma 3 17 4" xfId="32189"/>
    <cellStyle name="Comma 3 18" xfId="15450"/>
    <cellStyle name="Comma 3 19" xfId="15451"/>
    <cellStyle name="Comma 3 2" xfId="15452"/>
    <cellStyle name="Comma 3 2 10" xfId="15453"/>
    <cellStyle name="Comma 3 2 11" xfId="15454"/>
    <cellStyle name="Comma 3 2 12" xfId="15455"/>
    <cellStyle name="Comma 3 2 13" xfId="15456"/>
    <cellStyle name="Comma 3 2 14" xfId="15457"/>
    <cellStyle name="Comma 3 2 15" xfId="15458"/>
    <cellStyle name="Comma 3 2 16" xfId="15459"/>
    <cellStyle name="Comma 3 2 17" xfId="15460"/>
    <cellStyle name="Comma 3 2 18" xfId="15461"/>
    <cellStyle name="Comma 3 2 19" xfId="15462"/>
    <cellStyle name="Comma 3 2 2" xfId="15463"/>
    <cellStyle name="Comma 3 2 2 2" xfId="15464"/>
    <cellStyle name="Comma 3 2 2 3" xfId="15465"/>
    <cellStyle name="Comma 3 2 2 4" xfId="15466"/>
    <cellStyle name="Comma 3 2 2 5" xfId="15467"/>
    <cellStyle name="Comma 3 2 2 6" xfId="15468"/>
    <cellStyle name="Comma 3 2 2 7" xfId="15469"/>
    <cellStyle name="Comma 3 2 20" xfId="15470"/>
    <cellStyle name="Comma 3 2 21" xfId="15471"/>
    <cellStyle name="Comma 3 2 22" xfId="15472"/>
    <cellStyle name="Comma 3 2 23" xfId="15473"/>
    <cellStyle name="Comma 3 2 24" xfId="15474"/>
    <cellStyle name="Comma 3 2 25" xfId="15475"/>
    <cellStyle name="Comma 3 2 26" xfId="15476"/>
    <cellStyle name="Comma 3 2 27" xfId="15477"/>
    <cellStyle name="Comma 3 2 28" xfId="15478"/>
    <cellStyle name="Comma 3 2 29" xfId="15479"/>
    <cellStyle name="Comma 3 2 3" xfId="15480"/>
    <cellStyle name="Comma 3 2 3 2" xfId="15481"/>
    <cellStyle name="Comma 3 2 30" xfId="15482"/>
    <cellStyle name="Comma 3 2 31" xfId="15483"/>
    <cellStyle name="Comma 3 2 32" xfId="15484"/>
    <cellStyle name="Comma 3 2 33" xfId="15485"/>
    <cellStyle name="Comma 3 2 34" xfId="15486"/>
    <cellStyle name="Comma 3 2 35" xfId="15487"/>
    <cellStyle name="Comma 3 2 36" xfId="15488"/>
    <cellStyle name="Comma 3 2 37" xfId="15489"/>
    <cellStyle name="Comma 3 2 38" xfId="15490"/>
    <cellStyle name="Comma 3 2 39" xfId="15491"/>
    <cellStyle name="Comma 3 2 4" xfId="15492"/>
    <cellStyle name="Comma 3 2 40" xfId="15493"/>
    <cellStyle name="Comma 3 2 41" xfId="15494"/>
    <cellStyle name="Comma 3 2 42" xfId="15495"/>
    <cellStyle name="Comma 3 2 43" xfId="15496"/>
    <cellStyle name="Comma 3 2 44" xfId="15497"/>
    <cellStyle name="Comma 3 2 45" xfId="15498"/>
    <cellStyle name="Comma 3 2 46" xfId="15499"/>
    <cellStyle name="Comma 3 2 47" xfId="15500"/>
    <cellStyle name="Comma 3 2 48" xfId="15501"/>
    <cellStyle name="Comma 3 2 49" xfId="15502"/>
    <cellStyle name="Comma 3 2 5" xfId="15503"/>
    <cellStyle name="Comma 3 2 50" xfId="15504"/>
    <cellStyle name="Comma 3 2 51" xfId="15505"/>
    <cellStyle name="Comma 3 2 52" xfId="15506"/>
    <cellStyle name="Comma 3 2 53" xfId="15507"/>
    <cellStyle name="Comma 3 2 54" xfId="15508"/>
    <cellStyle name="Comma 3 2 55" xfId="15509"/>
    <cellStyle name="Comma 3 2 56" xfId="15510"/>
    <cellStyle name="Comma 3 2 57" xfId="15511"/>
    <cellStyle name="Comma 3 2 58" xfId="15512"/>
    <cellStyle name="Comma 3 2 59" xfId="15513"/>
    <cellStyle name="Comma 3 2 6" xfId="15514"/>
    <cellStyle name="Comma 3 2 60" xfId="15515"/>
    <cellStyle name="Comma 3 2 61" xfId="15516"/>
    <cellStyle name="Comma 3 2 62" xfId="15517"/>
    <cellStyle name="Comma 3 2 63" xfId="15518"/>
    <cellStyle name="Comma 3 2 64" xfId="15519"/>
    <cellStyle name="Comma 3 2 65" xfId="15520"/>
    <cellStyle name="Comma 3 2 7" xfId="15521"/>
    <cellStyle name="Comma 3 2 8" xfId="15522"/>
    <cellStyle name="Comma 3 2 9" xfId="15523"/>
    <cellStyle name="Comma 3 20" xfId="15524"/>
    <cellStyle name="Comma 3 21" xfId="15525"/>
    <cellStyle name="Comma 3 22" xfId="15526"/>
    <cellStyle name="Comma 3 23" xfId="15527"/>
    <cellStyle name="Comma 3 24" xfId="15528"/>
    <cellStyle name="Comma 3 25" xfId="15529"/>
    <cellStyle name="Comma 3 26" xfId="15530"/>
    <cellStyle name="Comma 3 27" xfId="15531"/>
    <cellStyle name="Comma 3 28" xfId="15532"/>
    <cellStyle name="Comma 3 29" xfId="15533"/>
    <cellStyle name="Comma 3 3" xfId="15534"/>
    <cellStyle name="Comma 3 3 10" xfId="15535"/>
    <cellStyle name="Comma 3 3 11" xfId="15536"/>
    <cellStyle name="Comma 3 3 12" xfId="15537"/>
    <cellStyle name="Comma 3 3 13" xfId="15538"/>
    <cellStyle name="Comma 3 3 14" xfId="15539"/>
    <cellStyle name="Comma 3 3 14 2" xfId="15540"/>
    <cellStyle name="Comma 3 3 14 2 2" xfId="30405"/>
    <cellStyle name="Comma 3 3 14 2 2 2" xfId="33976"/>
    <cellStyle name="Comma 3 3 14 2 3" xfId="32192"/>
    <cellStyle name="Comma 3 3 14 3" xfId="30404"/>
    <cellStyle name="Comma 3 3 14 3 2" xfId="33975"/>
    <cellStyle name="Comma 3 3 14 4" xfId="32191"/>
    <cellStyle name="Comma 3 3 15" xfId="15541"/>
    <cellStyle name="Comma 3 3 15 2" xfId="30406"/>
    <cellStyle name="Comma 3 3 15 2 2" xfId="33977"/>
    <cellStyle name="Comma 3 3 15 3" xfId="32193"/>
    <cellStyle name="Comma 3 3 2" xfId="15542"/>
    <cellStyle name="Comma 3 3 3" xfId="15543"/>
    <cellStyle name="Comma 3 3 4" xfId="15544"/>
    <cellStyle name="Comma 3 3 5" xfId="15545"/>
    <cellStyle name="Comma 3 3 6" xfId="15546"/>
    <cellStyle name="Comma 3 3 7" xfId="15547"/>
    <cellStyle name="Comma 3 3 8" xfId="15548"/>
    <cellStyle name="Comma 3 3 9" xfId="15549"/>
    <cellStyle name="Comma 3 30" xfId="15550"/>
    <cellStyle name="Comma 3 31" xfId="15551"/>
    <cellStyle name="Comma 3 32" xfId="15552"/>
    <cellStyle name="Comma 3 33" xfId="15553"/>
    <cellStyle name="Comma 3 34" xfId="15554"/>
    <cellStyle name="Comma 3 35" xfId="15555"/>
    <cellStyle name="Comma 3 36" xfId="15556"/>
    <cellStyle name="Comma 3 37" xfId="15557"/>
    <cellStyle name="Comma 3 38" xfId="15558"/>
    <cellStyle name="Comma 3 39" xfId="15559"/>
    <cellStyle name="Comma 3 4" xfId="15560"/>
    <cellStyle name="Comma 3 4 10" xfId="15561"/>
    <cellStyle name="Comma 3 4 11" xfId="15562"/>
    <cellStyle name="Comma 3 4 11 2" xfId="15563"/>
    <cellStyle name="Comma 3 4 12" xfId="15564"/>
    <cellStyle name="Comma 3 4 12 2" xfId="15565"/>
    <cellStyle name="Comma 3 4 12 2 2" xfId="30408"/>
    <cellStyle name="Comma 3 4 12 2 2 2" xfId="33979"/>
    <cellStyle name="Comma 3 4 12 2 3" xfId="32195"/>
    <cellStyle name="Comma 3 4 12 3" xfId="30407"/>
    <cellStyle name="Comma 3 4 12 3 2" xfId="33978"/>
    <cellStyle name="Comma 3 4 12 4" xfId="32194"/>
    <cellStyle name="Comma 3 4 13" xfId="15566"/>
    <cellStyle name="Comma 3 4 13 2" xfId="30409"/>
    <cellStyle name="Comma 3 4 13 2 2" xfId="33980"/>
    <cellStyle name="Comma 3 4 13 3" xfId="32196"/>
    <cellStyle name="Comma 3 4 2" xfId="15567"/>
    <cellStyle name="Comma 3 4 2 2" xfId="15568"/>
    <cellStyle name="Comma 3 4 3" xfId="15569"/>
    <cellStyle name="Comma 3 4 4" xfId="15570"/>
    <cellStyle name="Comma 3 4 5" xfId="15571"/>
    <cellStyle name="Comma 3 4 6" xfId="15572"/>
    <cellStyle name="Comma 3 4 7" xfId="15573"/>
    <cellStyle name="Comma 3 4 8" xfId="15574"/>
    <cellStyle name="Comma 3 4 9" xfId="15575"/>
    <cellStyle name="Comma 3 40" xfId="15576"/>
    <cellStyle name="Comma 3 41" xfId="15577"/>
    <cellStyle name="Comma 3 42" xfId="15578"/>
    <cellStyle name="Comma 3 43" xfId="15579"/>
    <cellStyle name="Comma 3 44" xfId="15580"/>
    <cellStyle name="Comma 3 45" xfId="15581"/>
    <cellStyle name="Comma 3 46" xfId="15582"/>
    <cellStyle name="Comma 3 47" xfId="15583"/>
    <cellStyle name="Comma 3 48" xfId="15584"/>
    <cellStyle name="Comma 3 49" xfId="15585"/>
    <cellStyle name="Comma 3 5" xfId="15586"/>
    <cellStyle name="Comma 3 5 2" xfId="15587"/>
    <cellStyle name="Comma 3 5 3" xfId="15588"/>
    <cellStyle name="Comma 3 5 3 2" xfId="15589"/>
    <cellStyle name="Comma 3 5 3 2 2" xfId="15590"/>
    <cellStyle name="Comma 3 5 3 3" xfId="15591"/>
    <cellStyle name="Comma 3 5 4" xfId="15592"/>
    <cellStyle name="Comma 3 5 4 2" xfId="15593"/>
    <cellStyle name="Comma 3 5 4 2 2" xfId="15594"/>
    <cellStyle name="Comma 3 5 4 3" xfId="15595"/>
    <cellStyle name="Comma 3 5 5" xfId="15596"/>
    <cellStyle name="Comma 3 50" xfId="15597"/>
    <cellStyle name="Comma 3 51" xfId="15598"/>
    <cellStyle name="Comma 3 52" xfId="15599"/>
    <cellStyle name="Comma 3 53" xfId="15600"/>
    <cellStyle name="Comma 3 54" xfId="15601"/>
    <cellStyle name="Comma 3 55" xfId="15602"/>
    <cellStyle name="Comma 3 56" xfId="15603"/>
    <cellStyle name="Comma 3 57" xfId="15604"/>
    <cellStyle name="Comma 3 58" xfId="15605"/>
    <cellStyle name="Comma 3 59" xfId="15606"/>
    <cellStyle name="Comma 3 6" xfId="15607"/>
    <cellStyle name="Comma 3 60" xfId="15608"/>
    <cellStyle name="Comma 3 61" xfId="15609"/>
    <cellStyle name="Comma 3 62" xfId="15610"/>
    <cellStyle name="Comma 3 63" xfId="15611"/>
    <cellStyle name="Comma 3 64" xfId="15612"/>
    <cellStyle name="Comma 3 65" xfId="15613"/>
    <cellStyle name="Comma 3 66" xfId="15614"/>
    <cellStyle name="Comma 3 67" xfId="30401"/>
    <cellStyle name="Comma 3 67 2" xfId="33972"/>
    <cellStyle name="Comma 3 68" xfId="32188"/>
    <cellStyle name="Comma 3 7" xfId="15615"/>
    <cellStyle name="Comma 3 8" xfId="15616"/>
    <cellStyle name="Comma 3 9" xfId="15617"/>
    <cellStyle name="Comma 30" xfId="15618"/>
    <cellStyle name="Comma 30 2" xfId="15619"/>
    <cellStyle name="Comma 30 2 2" xfId="30411"/>
    <cellStyle name="Comma 30 2 2 2" xfId="33982"/>
    <cellStyle name="Comma 30 2 3" xfId="32198"/>
    <cellStyle name="Comma 30 3" xfId="30410"/>
    <cellStyle name="Comma 30 3 2" xfId="33981"/>
    <cellStyle name="Comma 30 4" xfId="32197"/>
    <cellStyle name="Comma 31" xfId="15620"/>
    <cellStyle name="Comma 31 2" xfId="15621"/>
    <cellStyle name="Comma 31 2 2" xfId="15622"/>
    <cellStyle name="Comma 31 2 2 2" xfId="30413"/>
    <cellStyle name="Comma 31 2 2 2 2" xfId="33984"/>
    <cellStyle name="Comma 31 2 2 3" xfId="32200"/>
    <cellStyle name="Comma 31 2 3" xfId="30412"/>
    <cellStyle name="Comma 31 2 3 2" xfId="33983"/>
    <cellStyle name="Comma 31 2 4" xfId="32199"/>
    <cellStyle name="Comma 31 3" xfId="15623"/>
    <cellStyle name="Comma 31 3 2" xfId="30414"/>
    <cellStyle name="Comma 31 3 2 2" xfId="33985"/>
    <cellStyle name="Comma 31 3 3" xfId="32201"/>
    <cellStyle name="Comma 32" xfId="15624"/>
    <cellStyle name="Comma 32 2" xfId="15625"/>
    <cellStyle name="Comma 32 2 2" xfId="15626"/>
    <cellStyle name="Comma 32 2 2 2" xfId="30416"/>
    <cellStyle name="Comma 32 2 2 2 2" xfId="33987"/>
    <cellStyle name="Comma 32 2 2 3" xfId="32203"/>
    <cellStyle name="Comma 32 2 3" xfId="30415"/>
    <cellStyle name="Comma 32 2 3 2" xfId="33986"/>
    <cellStyle name="Comma 32 2 4" xfId="32202"/>
    <cellStyle name="Comma 32 3" xfId="15627"/>
    <cellStyle name="Comma 32 3 2" xfId="30417"/>
    <cellStyle name="Comma 32 3 2 2" xfId="33988"/>
    <cellStyle name="Comma 32 3 3" xfId="32204"/>
    <cellStyle name="Comma 33" xfId="15628"/>
    <cellStyle name="Comma 33 2" xfId="15629"/>
    <cellStyle name="Comma 33 2 2" xfId="15630"/>
    <cellStyle name="Comma 33 2 2 2" xfId="30419"/>
    <cellStyle name="Comma 33 2 2 2 2" xfId="33990"/>
    <cellStyle name="Comma 33 2 2 3" xfId="32206"/>
    <cellStyle name="Comma 33 2 3" xfId="30418"/>
    <cellStyle name="Comma 33 2 3 2" xfId="33989"/>
    <cellStyle name="Comma 33 2 4" xfId="32205"/>
    <cellStyle name="Comma 33 3" xfId="15631"/>
    <cellStyle name="Comma 33 3 2" xfId="30420"/>
    <cellStyle name="Comma 33 3 2 2" xfId="33991"/>
    <cellStyle name="Comma 33 3 3" xfId="32207"/>
    <cellStyle name="Comma 34" xfId="15632"/>
    <cellStyle name="Comma 34 2" xfId="15633"/>
    <cellStyle name="Comma 34 2 2" xfId="15634"/>
    <cellStyle name="Comma 34 2 2 2" xfId="30422"/>
    <cellStyle name="Comma 34 2 2 2 2" xfId="33993"/>
    <cellStyle name="Comma 34 2 2 3" xfId="32209"/>
    <cellStyle name="Comma 34 2 3" xfId="30421"/>
    <cellStyle name="Comma 34 2 3 2" xfId="33992"/>
    <cellStyle name="Comma 34 2 4" xfId="32208"/>
    <cellStyle name="Comma 34 3" xfId="15635"/>
    <cellStyle name="Comma 34 3 2" xfId="30423"/>
    <cellStyle name="Comma 34 3 2 2" xfId="33994"/>
    <cellStyle name="Comma 34 3 3" xfId="32210"/>
    <cellStyle name="Comma 35" xfId="15636"/>
    <cellStyle name="Comma 35 2" xfId="15637"/>
    <cellStyle name="Comma 35 2 2" xfId="30425"/>
    <cellStyle name="Comma 35 2 2 2" xfId="33996"/>
    <cellStyle name="Comma 35 2 3" xfId="32212"/>
    <cellStyle name="Comma 35 3" xfId="30424"/>
    <cellStyle name="Comma 35 3 2" xfId="33995"/>
    <cellStyle name="Comma 35 4" xfId="32211"/>
    <cellStyle name="Comma 36" xfId="15638"/>
    <cellStyle name="Comma 36 2" xfId="15639"/>
    <cellStyle name="Comma 36 2 2" xfId="30427"/>
    <cellStyle name="Comma 36 2 2 2" xfId="33998"/>
    <cellStyle name="Comma 36 2 3" xfId="32214"/>
    <cellStyle name="Comma 36 3" xfId="30426"/>
    <cellStyle name="Comma 36 3 2" xfId="33997"/>
    <cellStyle name="Comma 36 4" xfId="32213"/>
    <cellStyle name="Comma 37" xfId="15640"/>
    <cellStyle name="Comma 37 2" xfId="15641"/>
    <cellStyle name="Comma 37 2 2" xfId="30429"/>
    <cellStyle name="Comma 37 2 2 2" xfId="34000"/>
    <cellStyle name="Comma 37 2 3" xfId="32216"/>
    <cellStyle name="Comma 37 3" xfId="30428"/>
    <cellStyle name="Comma 37 3 2" xfId="33999"/>
    <cellStyle name="Comma 37 4" xfId="32215"/>
    <cellStyle name="Comma 38" xfId="15642"/>
    <cellStyle name="Comma 38 2" xfId="15643"/>
    <cellStyle name="Comma 38 2 2" xfId="30431"/>
    <cellStyle name="Comma 38 2 2 2" xfId="34002"/>
    <cellStyle name="Comma 38 2 3" xfId="32218"/>
    <cellStyle name="Comma 38 3" xfId="30430"/>
    <cellStyle name="Comma 38 3 2" xfId="34001"/>
    <cellStyle name="Comma 38 4" xfId="32217"/>
    <cellStyle name="Comma 39" xfId="15644"/>
    <cellStyle name="Comma 39 2" xfId="15645"/>
    <cellStyle name="Comma 39 2 2" xfId="30433"/>
    <cellStyle name="Comma 39 2 2 2" xfId="34004"/>
    <cellStyle name="Comma 39 2 3" xfId="32220"/>
    <cellStyle name="Comma 39 3" xfId="30432"/>
    <cellStyle name="Comma 39 3 2" xfId="34003"/>
    <cellStyle name="Comma 39 4" xfId="32219"/>
    <cellStyle name="Comma 4" xfId="15646"/>
    <cellStyle name="Comma 4 10" xfId="15647"/>
    <cellStyle name="Comma 4 10 2" xfId="15648"/>
    <cellStyle name="Comma 4 11" xfId="15649"/>
    <cellStyle name="Comma 4 11 2" xfId="15650"/>
    <cellStyle name="Comma 4 12" xfId="15651"/>
    <cellStyle name="Comma 4 13" xfId="15652"/>
    <cellStyle name="Comma 4 14" xfId="15653"/>
    <cellStyle name="Comma 4 15" xfId="15654"/>
    <cellStyle name="Comma 4 15 2" xfId="15655"/>
    <cellStyle name="Comma 4 15 2 2" xfId="15656"/>
    <cellStyle name="Comma 4 15 2 2 2" xfId="15657"/>
    <cellStyle name="Comma 4 15 2 3" xfId="15658"/>
    <cellStyle name="Comma 4 15 3" xfId="15659"/>
    <cellStyle name="Comma 4 15 3 2" xfId="15660"/>
    <cellStyle name="Comma 4 15 3 2 2" xfId="15661"/>
    <cellStyle name="Comma 4 15 3 3" xfId="15662"/>
    <cellStyle name="Comma 4 15 4" xfId="15663"/>
    <cellStyle name="Comma 4 15 4 2" xfId="15664"/>
    <cellStyle name="Comma 4 15 5" xfId="15665"/>
    <cellStyle name="Comma 4 15 5 2" xfId="15666"/>
    <cellStyle name="Comma 4 15 6" xfId="15667"/>
    <cellStyle name="Comma 4 16" xfId="15668"/>
    <cellStyle name="Comma 4 17" xfId="15669"/>
    <cellStyle name="Comma 4 18" xfId="15670"/>
    <cellStyle name="Comma 4 19" xfId="15671"/>
    <cellStyle name="Comma 4 2" xfId="15672"/>
    <cellStyle name="Comma 4 2 10" xfId="15673"/>
    <cellStyle name="Comma 4 2 11" xfId="15674"/>
    <cellStyle name="Comma 4 2 11 2" xfId="15675"/>
    <cellStyle name="Comma 4 2 12" xfId="15676"/>
    <cellStyle name="Comma 4 2 13" xfId="15677"/>
    <cellStyle name="Comma 4 2 14" xfId="15678"/>
    <cellStyle name="Comma 4 2 15" xfId="15679"/>
    <cellStyle name="Comma 4 2 16" xfId="15680"/>
    <cellStyle name="Comma 4 2 17" xfId="15681"/>
    <cellStyle name="Comma 4 2 18" xfId="15682"/>
    <cellStyle name="Comma 4 2 19" xfId="15683"/>
    <cellStyle name="Comma 4 2 2" xfId="15684"/>
    <cellStyle name="Comma 4 2 20" xfId="15685"/>
    <cellStyle name="Comma 4 2 21" xfId="15686"/>
    <cellStyle name="Comma 4 2 22" xfId="15687"/>
    <cellStyle name="Comma 4 2 23" xfId="15688"/>
    <cellStyle name="Comma 4 2 24" xfId="15689"/>
    <cellStyle name="Comma 4 2 25" xfId="15690"/>
    <cellStyle name="Comma 4 2 26" xfId="15691"/>
    <cellStyle name="Comma 4 2 27" xfId="15692"/>
    <cellStyle name="Comma 4 2 28" xfId="15693"/>
    <cellStyle name="Comma 4 2 29" xfId="15694"/>
    <cellStyle name="Comma 4 2 3" xfId="15695"/>
    <cellStyle name="Comma 4 2 3 2" xfId="15696"/>
    <cellStyle name="Comma 4 2 30" xfId="15697"/>
    <cellStyle name="Comma 4 2 31" xfId="15698"/>
    <cellStyle name="Comma 4 2 32" xfId="15699"/>
    <cellStyle name="Comma 4 2 33" xfId="15700"/>
    <cellStyle name="Comma 4 2 34" xfId="15701"/>
    <cellStyle name="Comma 4 2 35" xfId="15702"/>
    <cellStyle name="Comma 4 2 36" xfId="15703"/>
    <cellStyle name="Comma 4 2 37" xfId="15704"/>
    <cellStyle name="Comma 4 2 38" xfId="15705"/>
    <cellStyle name="Comma 4 2 39" xfId="15706"/>
    <cellStyle name="Comma 4 2 4" xfId="15707"/>
    <cellStyle name="Comma 4 2 40" xfId="15708"/>
    <cellStyle name="Comma 4 2 41" xfId="15709"/>
    <cellStyle name="Comma 4 2 42" xfId="15710"/>
    <cellStyle name="Comma 4 2 43" xfId="15711"/>
    <cellStyle name="Comma 4 2 44" xfId="15712"/>
    <cellStyle name="Comma 4 2 45" xfId="15713"/>
    <cellStyle name="Comma 4 2 46" xfId="15714"/>
    <cellStyle name="Comma 4 2 47" xfId="15715"/>
    <cellStyle name="Comma 4 2 48" xfId="15716"/>
    <cellStyle name="Comma 4 2 49" xfId="15717"/>
    <cellStyle name="Comma 4 2 5" xfId="15718"/>
    <cellStyle name="Comma 4 2 50" xfId="15719"/>
    <cellStyle name="Comma 4 2 51" xfId="15720"/>
    <cellStyle name="Comma 4 2 52" xfId="15721"/>
    <cellStyle name="Comma 4 2 53" xfId="15722"/>
    <cellStyle name="Comma 4 2 54" xfId="15723"/>
    <cellStyle name="Comma 4 2 55" xfId="15724"/>
    <cellStyle name="Comma 4 2 56" xfId="15725"/>
    <cellStyle name="Comma 4 2 57" xfId="15726"/>
    <cellStyle name="Comma 4 2 58" xfId="15727"/>
    <cellStyle name="Comma 4 2 59" xfId="15728"/>
    <cellStyle name="Comma 4 2 6" xfId="15729"/>
    <cellStyle name="Comma 4 2 60" xfId="15730"/>
    <cellStyle name="Comma 4 2 61" xfId="15731"/>
    <cellStyle name="Comma 4 2 62" xfId="15732"/>
    <cellStyle name="Comma 4 2 63" xfId="15733"/>
    <cellStyle name="Comma 4 2 64" xfId="15734"/>
    <cellStyle name="Comma 4 2 65" xfId="30434"/>
    <cellStyle name="Comma 4 2 65 2" xfId="34005"/>
    <cellStyle name="Comma 4 2 66" xfId="32221"/>
    <cellStyle name="Comma 4 2 7" xfId="15735"/>
    <cellStyle name="Comma 4 2 8" xfId="15736"/>
    <cellStyle name="Comma 4 2 9" xfId="15737"/>
    <cellStyle name="Comma 4 20" xfId="15738"/>
    <cellStyle name="Comma 4 21" xfId="15739"/>
    <cellStyle name="Comma 4 22" xfId="15740"/>
    <cellStyle name="Comma 4 23" xfId="15741"/>
    <cellStyle name="Comma 4 24" xfId="15742"/>
    <cellStyle name="Comma 4 25" xfId="15743"/>
    <cellStyle name="Comma 4 26" xfId="15744"/>
    <cellStyle name="Comma 4 27" xfId="15745"/>
    <cellStyle name="Comma 4 28" xfId="15746"/>
    <cellStyle name="Comma 4 29" xfId="15747"/>
    <cellStyle name="Comma 4 3" xfId="15748"/>
    <cellStyle name="Comma 4 3 2" xfId="15749"/>
    <cellStyle name="Comma 4 3 3" xfId="15750"/>
    <cellStyle name="Comma 4 3 4" xfId="15751"/>
    <cellStyle name="Comma 4 30" xfId="15752"/>
    <cellStyle name="Comma 4 31" xfId="15753"/>
    <cellStyle name="Comma 4 32" xfId="15754"/>
    <cellStyle name="Comma 4 33" xfId="15755"/>
    <cellStyle name="Comma 4 34" xfId="15756"/>
    <cellStyle name="Comma 4 35" xfId="15757"/>
    <cellStyle name="Comma 4 36" xfId="15758"/>
    <cellStyle name="Comma 4 37" xfId="15759"/>
    <cellStyle name="Comma 4 38" xfId="15760"/>
    <cellStyle name="Comma 4 39" xfId="15761"/>
    <cellStyle name="Comma 4 4" xfId="15762"/>
    <cellStyle name="Comma 4 4 2" xfId="15763"/>
    <cellStyle name="Comma 4 40" xfId="15764"/>
    <cellStyle name="Comma 4 41" xfId="15765"/>
    <cellStyle name="Comma 4 42" xfId="15766"/>
    <cellStyle name="Comma 4 43" xfId="15767"/>
    <cellStyle name="Comma 4 44" xfId="15768"/>
    <cellStyle name="Comma 4 45" xfId="15769"/>
    <cellStyle name="Comma 4 46" xfId="15770"/>
    <cellStyle name="Comma 4 47" xfId="15771"/>
    <cellStyle name="Comma 4 48" xfId="15772"/>
    <cellStyle name="Comma 4 49" xfId="15773"/>
    <cellStyle name="Comma 4 5" xfId="15774"/>
    <cellStyle name="Comma 4 5 2" xfId="15775"/>
    <cellStyle name="Comma 4 50" xfId="15776"/>
    <cellStyle name="Comma 4 51" xfId="15777"/>
    <cellStyle name="Comma 4 52" xfId="15778"/>
    <cellStyle name="Comma 4 53" xfId="15779"/>
    <cellStyle name="Comma 4 54" xfId="15780"/>
    <cellStyle name="Comma 4 55" xfId="15781"/>
    <cellStyle name="Comma 4 56" xfId="15782"/>
    <cellStyle name="Comma 4 57" xfId="15783"/>
    <cellStyle name="Comma 4 58" xfId="15784"/>
    <cellStyle name="Comma 4 59" xfId="15785"/>
    <cellStyle name="Comma 4 6" xfId="15786"/>
    <cellStyle name="Comma 4 6 2" xfId="15787"/>
    <cellStyle name="Comma 4 60" xfId="15788"/>
    <cellStyle name="Comma 4 60 2" xfId="15789"/>
    <cellStyle name="Comma 4 60 2 2" xfId="15790"/>
    <cellStyle name="Comma 4 60 3" xfId="15791"/>
    <cellStyle name="Comma 4 61" xfId="15792"/>
    <cellStyle name="Comma 4 61 2" xfId="15793"/>
    <cellStyle name="Comma 4 61 2 2" xfId="15794"/>
    <cellStyle name="Comma 4 61 3" xfId="15795"/>
    <cellStyle name="Comma 4 62" xfId="15796"/>
    <cellStyle name="Comma 4 7" xfId="15797"/>
    <cellStyle name="Comma 4 7 2" xfId="15798"/>
    <cellStyle name="Comma 4 8" xfId="15799"/>
    <cellStyle name="Comma 4 8 2" xfId="15800"/>
    <cellStyle name="Comma 4 9" xfId="15801"/>
    <cellStyle name="Comma 4 9 2" xfId="15802"/>
    <cellStyle name="Comma 40" xfId="15803"/>
    <cellStyle name="Comma 40 2" xfId="15804"/>
    <cellStyle name="Comma 40 2 2" xfId="30436"/>
    <cellStyle name="Comma 40 2 2 2" xfId="34007"/>
    <cellStyle name="Comma 40 2 3" xfId="32223"/>
    <cellStyle name="Comma 40 3" xfId="30435"/>
    <cellStyle name="Comma 40 3 2" xfId="34006"/>
    <cellStyle name="Comma 40 4" xfId="32222"/>
    <cellStyle name="Comma 41" xfId="15805"/>
    <cellStyle name="Comma 41 2" xfId="15806"/>
    <cellStyle name="Comma 41 2 2" xfId="30438"/>
    <cellStyle name="Comma 41 2 2 2" xfId="34009"/>
    <cellStyle name="Comma 41 2 3" xfId="32225"/>
    <cellStyle name="Comma 41 3" xfId="30437"/>
    <cellStyle name="Comma 41 3 2" xfId="34008"/>
    <cellStyle name="Comma 41 4" xfId="32224"/>
    <cellStyle name="Comma 42" xfId="15807"/>
    <cellStyle name="Comma 42 2" xfId="15808"/>
    <cellStyle name="Comma 42 2 2" xfId="30440"/>
    <cellStyle name="Comma 42 2 2 2" xfId="34011"/>
    <cellStyle name="Comma 42 2 3" xfId="32227"/>
    <cellStyle name="Comma 42 3" xfId="30439"/>
    <cellStyle name="Comma 42 3 2" xfId="34010"/>
    <cellStyle name="Comma 42 4" xfId="32226"/>
    <cellStyle name="Comma 43" xfId="15809"/>
    <cellStyle name="Comma 43 2" xfId="15810"/>
    <cellStyle name="Comma 43 2 2" xfId="30442"/>
    <cellStyle name="Comma 43 2 2 2" xfId="34013"/>
    <cellStyle name="Comma 43 2 3" xfId="32229"/>
    <cellStyle name="Comma 43 3" xfId="30441"/>
    <cellStyle name="Comma 43 3 2" xfId="34012"/>
    <cellStyle name="Comma 43 4" xfId="32228"/>
    <cellStyle name="Comma 44" xfId="15811"/>
    <cellStyle name="Comma 44 2" xfId="15812"/>
    <cellStyle name="Comma 44 2 2" xfId="30444"/>
    <cellStyle name="Comma 44 2 2 2" xfId="34015"/>
    <cellStyle name="Comma 44 2 3" xfId="32231"/>
    <cellStyle name="Comma 44 3" xfId="30443"/>
    <cellStyle name="Comma 44 3 2" xfId="34014"/>
    <cellStyle name="Comma 44 4" xfId="32230"/>
    <cellStyle name="Comma 45" xfId="15813"/>
    <cellStyle name="Comma 45 2" xfId="15814"/>
    <cellStyle name="Comma 45 2 2" xfId="30446"/>
    <cellStyle name="Comma 45 2 2 2" xfId="34017"/>
    <cellStyle name="Comma 45 2 3" xfId="32233"/>
    <cellStyle name="Comma 45 3" xfId="30445"/>
    <cellStyle name="Comma 45 3 2" xfId="34016"/>
    <cellStyle name="Comma 45 4" xfId="32232"/>
    <cellStyle name="Comma 46" xfId="15815"/>
    <cellStyle name="Comma 46 2" xfId="15816"/>
    <cellStyle name="Comma 46 2 2" xfId="30448"/>
    <cellStyle name="Comma 46 2 2 2" xfId="34019"/>
    <cellStyle name="Comma 46 2 3" xfId="32235"/>
    <cellStyle name="Comma 46 3" xfId="30447"/>
    <cellStyle name="Comma 46 3 2" xfId="34018"/>
    <cellStyle name="Comma 46 4" xfId="32234"/>
    <cellStyle name="Comma 47" xfId="15817"/>
    <cellStyle name="Comma 47 2" xfId="15818"/>
    <cellStyle name="Comma 47 2 2" xfId="30450"/>
    <cellStyle name="Comma 47 2 2 2" xfId="34021"/>
    <cellStyle name="Comma 47 2 3" xfId="32237"/>
    <cellStyle name="Comma 47 3" xfId="30449"/>
    <cellStyle name="Comma 47 3 2" xfId="34020"/>
    <cellStyle name="Comma 47 4" xfId="32236"/>
    <cellStyle name="Comma 48" xfId="15819"/>
    <cellStyle name="Comma 48 2" xfId="15820"/>
    <cellStyle name="Comma 48 2 2" xfId="30452"/>
    <cellStyle name="Comma 48 2 2 2" xfId="34023"/>
    <cellStyle name="Comma 48 2 3" xfId="32239"/>
    <cellStyle name="Comma 48 3" xfId="30451"/>
    <cellStyle name="Comma 48 3 2" xfId="34022"/>
    <cellStyle name="Comma 48 4" xfId="32238"/>
    <cellStyle name="Comma 49" xfId="15821"/>
    <cellStyle name="Comma 49 2" xfId="15822"/>
    <cellStyle name="Comma 49 2 2" xfId="30454"/>
    <cellStyle name="Comma 49 2 2 2" xfId="34025"/>
    <cellStyle name="Comma 49 2 3" xfId="32241"/>
    <cellStyle name="Comma 49 3" xfId="30453"/>
    <cellStyle name="Comma 49 3 2" xfId="34024"/>
    <cellStyle name="Comma 49 4" xfId="32240"/>
    <cellStyle name="Comma 5" xfId="15823"/>
    <cellStyle name="Comma 5 10" xfId="15824"/>
    <cellStyle name="Comma 5 10 2" xfId="15825"/>
    <cellStyle name="Comma 5 11" xfId="15826"/>
    <cellStyle name="Comma 5 11 2" xfId="15827"/>
    <cellStyle name="Comma 5 12" xfId="15828"/>
    <cellStyle name="Comma 5 12 2" xfId="15829"/>
    <cellStyle name="Comma 5 13" xfId="15830"/>
    <cellStyle name="Comma 5 13 2" xfId="15831"/>
    <cellStyle name="Comma 5 13 2 2" xfId="30457"/>
    <cellStyle name="Comma 5 13 2 2 2" xfId="34028"/>
    <cellStyle name="Comma 5 13 2 3" xfId="32244"/>
    <cellStyle name="Comma 5 13 3" xfId="30456"/>
    <cellStyle name="Comma 5 13 3 2" xfId="34027"/>
    <cellStyle name="Comma 5 13 4" xfId="32243"/>
    <cellStyle name="Comma 5 14" xfId="15832"/>
    <cellStyle name="Comma 5 15" xfId="15833"/>
    <cellStyle name="Comma 5 16" xfId="15834"/>
    <cellStyle name="Comma 5 17" xfId="15835"/>
    <cellStyle name="Comma 5 18" xfId="15836"/>
    <cellStyle name="Comma 5 19" xfId="15837"/>
    <cellStyle name="Comma 5 2" xfId="15838"/>
    <cellStyle name="Comma 5 2 10" xfId="15839"/>
    <cellStyle name="Comma 5 2 10 2" xfId="15840"/>
    <cellStyle name="Comma 5 2 11" xfId="15841"/>
    <cellStyle name="Comma 5 2 11 2" xfId="15842"/>
    <cellStyle name="Comma 5 2 12" xfId="15843"/>
    <cellStyle name="Comma 5 2 12 2" xfId="15844"/>
    <cellStyle name="Comma 5 2 12 2 2" xfId="30460"/>
    <cellStyle name="Comma 5 2 12 2 2 2" xfId="34031"/>
    <cellStyle name="Comma 5 2 12 2 3" xfId="32247"/>
    <cellStyle name="Comma 5 2 12 3" xfId="30459"/>
    <cellStyle name="Comma 5 2 12 3 2" xfId="34030"/>
    <cellStyle name="Comma 5 2 12 4" xfId="32246"/>
    <cellStyle name="Comma 5 2 13" xfId="15845"/>
    <cellStyle name="Comma 5 2 13 2" xfId="30461"/>
    <cellStyle name="Comma 5 2 13 2 2" xfId="34032"/>
    <cellStyle name="Comma 5 2 13 3" xfId="32248"/>
    <cellStyle name="Comma 5 2 14" xfId="30458"/>
    <cellStyle name="Comma 5 2 14 2" xfId="34029"/>
    <cellStyle name="Comma 5 2 15" xfId="32245"/>
    <cellStyle name="Comma 5 2 2" xfId="15846"/>
    <cellStyle name="Comma 5 2 2 2" xfId="15847"/>
    <cellStyle name="Comma 5 2 2 2 2" xfId="15848"/>
    <cellStyle name="Comma 5 2 2 2 3" xfId="15849"/>
    <cellStyle name="Comma 5 2 2 3" xfId="15850"/>
    <cellStyle name="Comma 5 2 2 4" xfId="15851"/>
    <cellStyle name="Comma 5 2 3" xfId="15852"/>
    <cellStyle name="Comma 5 2 3 2" xfId="15853"/>
    <cellStyle name="Comma 5 2 4" xfId="15854"/>
    <cellStyle name="Comma 5 2 4 2" xfId="15855"/>
    <cellStyle name="Comma 5 2 5" xfId="15856"/>
    <cellStyle name="Comma 5 2 5 2" xfId="15857"/>
    <cellStyle name="Comma 5 2 6" xfId="15858"/>
    <cellStyle name="Comma 5 2 6 2" xfId="15859"/>
    <cellStyle name="Comma 5 2 7" xfId="15860"/>
    <cellStyle name="Comma 5 2 7 2" xfId="15861"/>
    <cellStyle name="Comma 5 2 8" xfId="15862"/>
    <cellStyle name="Comma 5 2 8 2" xfId="15863"/>
    <cellStyle name="Comma 5 2 9" xfId="15864"/>
    <cellStyle name="Comma 5 2 9 2" xfId="15865"/>
    <cellStyle name="Comma 5 20" xfId="15866"/>
    <cellStyle name="Comma 5 21" xfId="15867"/>
    <cellStyle name="Comma 5 22" xfId="15868"/>
    <cellStyle name="Comma 5 23" xfId="15869"/>
    <cellStyle name="Comma 5 24" xfId="15870"/>
    <cellStyle name="Comma 5 25" xfId="15871"/>
    <cellStyle name="Comma 5 26" xfId="15872"/>
    <cellStyle name="Comma 5 27" xfId="15873"/>
    <cellStyle name="Comma 5 28" xfId="15874"/>
    <cellStyle name="Comma 5 29" xfId="15875"/>
    <cellStyle name="Comma 5 3" xfId="15876"/>
    <cellStyle name="Comma 5 3 10" xfId="15877"/>
    <cellStyle name="Comma 5 3 11" xfId="15878"/>
    <cellStyle name="Comma 5 3 11 2" xfId="15879"/>
    <cellStyle name="Comma 5 3 2" xfId="15880"/>
    <cellStyle name="Comma 5 3 2 2" xfId="15881"/>
    <cellStyle name="Comma 5 3 3" xfId="15882"/>
    <cellStyle name="Comma 5 3 4" xfId="15883"/>
    <cellStyle name="Comma 5 3 5" xfId="15884"/>
    <cellStyle name="Comma 5 3 6" xfId="15885"/>
    <cellStyle name="Comma 5 3 7" xfId="15886"/>
    <cellStyle name="Comma 5 3 8" xfId="15887"/>
    <cellStyle name="Comma 5 3 9" xfId="15888"/>
    <cellStyle name="Comma 5 30" xfId="15889"/>
    <cellStyle name="Comma 5 31" xfId="15890"/>
    <cellStyle name="Comma 5 32" xfId="15891"/>
    <cellStyle name="Comma 5 33" xfId="15892"/>
    <cellStyle name="Comma 5 34" xfId="15893"/>
    <cellStyle name="Comma 5 35" xfId="15894"/>
    <cellStyle name="Comma 5 36" xfId="15895"/>
    <cellStyle name="Comma 5 37" xfId="15896"/>
    <cellStyle name="Comma 5 38" xfId="15897"/>
    <cellStyle name="Comma 5 39" xfId="15898"/>
    <cellStyle name="Comma 5 4" xfId="15899"/>
    <cellStyle name="Comma 5 4 2" xfId="15900"/>
    <cellStyle name="Comma 5 40" xfId="15901"/>
    <cellStyle name="Comma 5 41" xfId="15902"/>
    <cellStyle name="Comma 5 42" xfId="15903"/>
    <cellStyle name="Comma 5 43" xfId="15904"/>
    <cellStyle name="Comma 5 44" xfId="15905"/>
    <cellStyle name="Comma 5 45" xfId="15906"/>
    <cellStyle name="Comma 5 46" xfId="15907"/>
    <cellStyle name="Comma 5 47" xfId="15908"/>
    <cellStyle name="Comma 5 48" xfId="15909"/>
    <cellStyle name="Comma 5 49" xfId="15910"/>
    <cellStyle name="Comma 5 5" xfId="15911"/>
    <cellStyle name="Comma 5 5 2" xfId="15912"/>
    <cellStyle name="Comma 5 50" xfId="15913"/>
    <cellStyle name="Comma 5 51" xfId="15914"/>
    <cellStyle name="Comma 5 52" xfId="15915"/>
    <cellStyle name="Comma 5 53" xfId="15916"/>
    <cellStyle name="Comma 5 54" xfId="15917"/>
    <cellStyle name="Comma 5 55" xfId="15918"/>
    <cellStyle name="Comma 5 56" xfId="15919"/>
    <cellStyle name="Comma 5 57" xfId="15920"/>
    <cellStyle name="Comma 5 58" xfId="15921"/>
    <cellStyle name="Comma 5 59" xfId="15922"/>
    <cellStyle name="Comma 5 6" xfId="15923"/>
    <cellStyle name="Comma 5 6 2" xfId="15924"/>
    <cellStyle name="Comma 5 60" xfId="15925"/>
    <cellStyle name="Comma 5 60 2" xfId="15926"/>
    <cellStyle name="Comma 5 60 2 2" xfId="15927"/>
    <cellStyle name="Comma 5 60 2 2 2" xfId="15928"/>
    <cellStyle name="Comma 5 60 2 3" xfId="15929"/>
    <cellStyle name="Comma 5 60 3" xfId="15930"/>
    <cellStyle name="Comma 5 60 3 2" xfId="15931"/>
    <cellStyle name="Comma 5 60 3 2 2" xfId="15932"/>
    <cellStyle name="Comma 5 60 3 3" xfId="15933"/>
    <cellStyle name="Comma 5 60 4" xfId="15934"/>
    <cellStyle name="Comma 5 60 4 2" xfId="15935"/>
    <cellStyle name="Comma 5 60 5" xfId="15936"/>
    <cellStyle name="Comma 5 60 5 2" xfId="15937"/>
    <cellStyle name="Comma 5 60 6" xfId="15938"/>
    <cellStyle name="Comma 5 61" xfId="15939"/>
    <cellStyle name="Comma 5 61 2" xfId="15940"/>
    <cellStyle name="Comma 5 61 2 2" xfId="15941"/>
    <cellStyle name="Comma 5 61 2 2 2" xfId="15942"/>
    <cellStyle name="Comma 5 61 2 3" xfId="15943"/>
    <cellStyle name="Comma 5 61 3" xfId="15944"/>
    <cellStyle name="Comma 5 61 3 2" xfId="15945"/>
    <cellStyle name="Comma 5 61 3 2 2" xfId="15946"/>
    <cellStyle name="Comma 5 61 3 3" xfId="15947"/>
    <cellStyle name="Comma 5 61 4" xfId="15948"/>
    <cellStyle name="Comma 5 61 4 2" xfId="15949"/>
    <cellStyle name="Comma 5 61 5" xfId="15950"/>
    <cellStyle name="Comma 5 61 5 2" xfId="15951"/>
    <cellStyle name="Comma 5 61 6" xfId="15952"/>
    <cellStyle name="Comma 5 62" xfId="15953"/>
    <cellStyle name="Comma 5 62 2" xfId="15954"/>
    <cellStyle name="Comma 5 62 2 2" xfId="15955"/>
    <cellStyle name="Comma 5 62 2 2 2" xfId="15956"/>
    <cellStyle name="Comma 5 62 2 3" xfId="15957"/>
    <cellStyle name="Comma 5 62 3" xfId="15958"/>
    <cellStyle name="Comma 5 62 3 2" xfId="15959"/>
    <cellStyle name="Comma 5 62 3 2 2" xfId="15960"/>
    <cellStyle name="Comma 5 62 3 3" xfId="15961"/>
    <cellStyle name="Comma 5 62 4" xfId="15962"/>
    <cellStyle name="Comma 5 62 4 2" xfId="15963"/>
    <cellStyle name="Comma 5 62 5" xfId="15964"/>
    <cellStyle name="Comma 5 62 5 2" xfId="15965"/>
    <cellStyle name="Comma 5 62 6" xfId="15966"/>
    <cellStyle name="Comma 5 63" xfId="15967"/>
    <cellStyle name="Comma 5 63 2" xfId="15968"/>
    <cellStyle name="Comma 5 63 2 2" xfId="15969"/>
    <cellStyle name="Comma 5 63 2 2 2" xfId="15970"/>
    <cellStyle name="Comma 5 63 2 3" xfId="15971"/>
    <cellStyle name="Comma 5 63 3" xfId="15972"/>
    <cellStyle name="Comma 5 63 3 2" xfId="15973"/>
    <cellStyle name="Comma 5 63 3 2 2" xfId="15974"/>
    <cellStyle name="Comma 5 63 3 3" xfId="15975"/>
    <cellStyle name="Comma 5 63 4" xfId="15976"/>
    <cellStyle name="Comma 5 63 4 2" xfId="15977"/>
    <cellStyle name="Comma 5 63 5" xfId="15978"/>
    <cellStyle name="Comma 5 63 5 2" xfId="15979"/>
    <cellStyle name="Comma 5 63 6" xfId="15980"/>
    <cellStyle name="Comma 5 64" xfId="15981"/>
    <cellStyle name="Comma 5 64 2" xfId="15982"/>
    <cellStyle name="Comma 5 64 2 2" xfId="15983"/>
    <cellStyle name="Comma 5 64 2 2 2" xfId="15984"/>
    <cellStyle name="Comma 5 64 2 3" xfId="15985"/>
    <cellStyle name="Comma 5 64 3" xfId="15986"/>
    <cellStyle name="Comma 5 64 3 2" xfId="15987"/>
    <cellStyle name="Comma 5 64 3 2 2" xfId="15988"/>
    <cellStyle name="Comma 5 64 3 3" xfId="15989"/>
    <cellStyle name="Comma 5 64 4" xfId="15990"/>
    <cellStyle name="Comma 5 64 4 2" xfId="15991"/>
    <cellStyle name="Comma 5 64 5" xfId="15992"/>
    <cellStyle name="Comma 5 64 5 2" xfId="15993"/>
    <cellStyle name="Comma 5 64 6" xfId="15994"/>
    <cellStyle name="Comma 5 65" xfId="15995"/>
    <cellStyle name="Comma 5 65 2" xfId="15996"/>
    <cellStyle name="Comma 5 65 2 2" xfId="15997"/>
    <cellStyle name="Comma 5 65 2 2 2" xfId="15998"/>
    <cellStyle name="Comma 5 65 2 3" xfId="15999"/>
    <cellStyle name="Comma 5 65 3" xfId="16000"/>
    <cellStyle name="Comma 5 65 3 2" xfId="16001"/>
    <cellStyle name="Comma 5 65 3 2 2" xfId="16002"/>
    <cellStyle name="Comma 5 65 3 3" xfId="16003"/>
    <cellStyle name="Comma 5 65 4" xfId="16004"/>
    <cellStyle name="Comma 5 65 4 2" xfId="16005"/>
    <cellStyle name="Comma 5 65 5" xfId="16006"/>
    <cellStyle name="Comma 5 65 5 2" xfId="16007"/>
    <cellStyle name="Comma 5 65 6" xfId="16008"/>
    <cellStyle name="Comma 5 66" xfId="16009"/>
    <cellStyle name="Comma 5 66 2" xfId="30462"/>
    <cellStyle name="Comma 5 66 2 2" xfId="34033"/>
    <cellStyle name="Comma 5 66 3" xfId="32249"/>
    <cellStyle name="Comma 5 67" xfId="30455"/>
    <cellStyle name="Comma 5 67 2" xfId="34026"/>
    <cellStyle name="Comma 5 68" xfId="32242"/>
    <cellStyle name="Comma 5 69" xfId="34692"/>
    <cellStyle name="Comma 5 7" xfId="16010"/>
    <cellStyle name="Comma 5 7 2" xfId="16011"/>
    <cellStyle name="Comma 5 8" xfId="16012"/>
    <cellStyle name="Comma 5 8 2" xfId="16013"/>
    <cellStyle name="Comma 5 9" xfId="16014"/>
    <cellStyle name="Comma 5 9 2" xfId="16015"/>
    <cellStyle name="Comma 50" xfId="16016"/>
    <cellStyle name="Comma 50 2" xfId="16017"/>
    <cellStyle name="Comma 50 2 2" xfId="30464"/>
    <cellStyle name="Comma 50 2 2 2" xfId="34035"/>
    <cellStyle name="Comma 50 2 3" xfId="32251"/>
    <cellStyle name="Comma 50 3" xfId="30463"/>
    <cellStyle name="Comma 50 3 2" xfId="34034"/>
    <cellStyle name="Comma 50 4" xfId="32250"/>
    <cellStyle name="Comma 51" xfId="16018"/>
    <cellStyle name="Comma 51 2" xfId="16019"/>
    <cellStyle name="Comma 51 2 2" xfId="30466"/>
    <cellStyle name="Comma 51 2 2 2" xfId="34037"/>
    <cellStyle name="Comma 51 2 3" xfId="32253"/>
    <cellStyle name="Comma 51 3" xfId="30465"/>
    <cellStyle name="Comma 51 3 2" xfId="34036"/>
    <cellStyle name="Comma 51 4" xfId="32252"/>
    <cellStyle name="Comma 52" xfId="16020"/>
    <cellStyle name="Comma 52 2" xfId="16021"/>
    <cellStyle name="Comma 52 2 2" xfId="30468"/>
    <cellStyle name="Comma 52 2 2 2" xfId="34039"/>
    <cellStyle name="Comma 52 2 3" xfId="32255"/>
    <cellStyle name="Comma 52 3" xfId="30467"/>
    <cellStyle name="Comma 52 3 2" xfId="34038"/>
    <cellStyle name="Comma 52 4" xfId="32254"/>
    <cellStyle name="Comma 53" xfId="16022"/>
    <cellStyle name="Comma 53 2" xfId="16023"/>
    <cellStyle name="Comma 53 2 2" xfId="30470"/>
    <cellStyle name="Comma 53 2 2 2" xfId="34041"/>
    <cellStyle name="Comma 53 2 3" xfId="32257"/>
    <cellStyle name="Comma 53 3" xfId="30469"/>
    <cellStyle name="Comma 53 3 2" xfId="34040"/>
    <cellStyle name="Comma 53 4" xfId="32256"/>
    <cellStyle name="Comma 54" xfId="16024"/>
    <cellStyle name="Comma 54 2" xfId="16025"/>
    <cellStyle name="Comma 54 2 2" xfId="30472"/>
    <cellStyle name="Comma 54 2 2 2" xfId="34043"/>
    <cellStyle name="Comma 54 2 3" xfId="32259"/>
    <cellStyle name="Comma 54 3" xfId="30471"/>
    <cellStyle name="Comma 54 3 2" xfId="34042"/>
    <cellStyle name="Comma 54 4" xfId="32258"/>
    <cellStyle name="Comma 55" xfId="16026"/>
    <cellStyle name="Comma 55 2" xfId="16027"/>
    <cellStyle name="Comma 55 2 2" xfId="30474"/>
    <cellStyle name="Comma 55 2 2 2" xfId="34045"/>
    <cellStyle name="Comma 55 2 3" xfId="32261"/>
    <cellStyle name="Comma 55 3" xfId="30473"/>
    <cellStyle name="Comma 55 3 2" xfId="34044"/>
    <cellStyle name="Comma 55 4" xfId="32260"/>
    <cellStyle name="Comma 56" xfId="16028"/>
    <cellStyle name="Comma 56 2" xfId="16029"/>
    <cellStyle name="Comma 56 2 2" xfId="30476"/>
    <cellStyle name="Comma 56 2 2 2" xfId="34047"/>
    <cellStyle name="Comma 56 2 3" xfId="32263"/>
    <cellStyle name="Comma 56 3" xfId="30475"/>
    <cellStyle name="Comma 56 3 2" xfId="34046"/>
    <cellStyle name="Comma 56 4" xfId="32262"/>
    <cellStyle name="Comma 57" xfId="16030"/>
    <cellStyle name="Comma 57 2" xfId="16031"/>
    <cellStyle name="Comma 57 2 2" xfId="30478"/>
    <cellStyle name="Comma 57 2 2 2" xfId="34049"/>
    <cellStyle name="Comma 57 2 3" xfId="32265"/>
    <cellStyle name="Comma 57 3" xfId="30477"/>
    <cellStyle name="Comma 57 3 2" xfId="34048"/>
    <cellStyle name="Comma 57 4" xfId="32264"/>
    <cellStyle name="Comma 58" xfId="16032"/>
    <cellStyle name="Comma 58 2" xfId="16033"/>
    <cellStyle name="Comma 58 2 2" xfId="30480"/>
    <cellStyle name="Comma 58 2 2 2" xfId="34051"/>
    <cellStyle name="Comma 58 2 3" xfId="32267"/>
    <cellStyle name="Comma 58 3" xfId="30479"/>
    <cellStyle name="Comma 58 3 2" xfId="34050"/>
    <cellStyle name="Comma 58 4" xfId="32266"/>
    <cellStyle name="Comma 59" xfId="16034"/>
    <cellStyle name="Comma 59 2" xfId="16035"/>
    <cellStyle name="Comma 59 2 2" xfId="30482"/>
    <cellStyle name="Comma 59 2 2 2" xfId="34053"/>
    <cellStyle name="Comma 59 2 3" xfId="32269"/>
    <cellStyle name="Comma 59 3" xfId="30481"/>
    <cellStyle name="Comma 59 3 2" xfId="34052"/>
    <cellStyle name="Comma 59 4" xfId="32268"/>
    <cellStyle name="Comma 6" xfId="16036"/>
    <cellStyle name="Comma 6 10" xfId="16037"/>
    <cellStyle name="Comma 6 10 2" xfId="16038"/>
    <cellStyle name="Comma 6 11" xfId="16039"/>
    <cellStyle name="Comma 6 11 2" xfId="16040"/>
    <cellStyle name="Comma 6 12" xfId="16041"/>
    <cellStyle name="Comma 6 13" xfId="16042"/>
    <cellStyle name="Comma 6 14" xfId="16043"/>
    <cellStyle name="Comma 6 14 2" xfId="16044"/>
    <cellStyle name="Comma 6 14 2 2" xfId="30485"/>
    <cellStyle name="Comma 6 14 2 2 2" xfId="34056"/>
    <cellStyle name="Comma 6 14 2 3" xfId="32272"/>
    <cellStyle name="Comma 6 14 3" xfId="30484"/>
    <cellStyle name="Comma 6 14 3 2" xfId="34055"/>
    <cellStyle name="Comma 6 14 4" xfId="32271"/>
    <cellStyle name="Comma 6 15" xfId="16045"/>
    <cellStyle name="Comma 6 16" xfId="16046"/>
    <cellStyle name="Comma 6 17" xfId="16047"/>
    <cellStyle name="Comma 6 18" xfId="16048"/>
    <cellStyle name="Comma 6 19" xfId="16049"/>
    <cellStyle name="Comma 6 2" xfId="16050"/>
    <cellStyle name="Comma 6 2 2" xfId="16051"/>
    <cellStyle name="Comma 6 2 3" xfId="30486"/>
    <cellStyle name="Comma 6 2 3 2" xfId="34057"/>
    <cellStyle name="Comma 6 2 4" xfId="32273"/>
    <cellStyle name="Comma 6 20" xfId="16052"/>
    <cellStyle name="Comma 6 21" xfId="16053"/>
    <cellStyle name="Comma 6 22" xfId="16054"/>
    <cellStyle name="Comma 6 23" xfId="16055"/>
    <cellStyle name="Comma 6 24" xfId="16056"/>
    <cellStyle name="Comma 6 25" xfId="16057"/>
    <cellStyle name="Comma 6 26" xfId="16058"/>
    <cellStyle name="Comma 6 27" xfId="16059"/>
    <cellStyle name="Comma 6 28" xfId="16060"/>
    <cellStyle name="Comma 6 29" xfId="16061"/>
    <cellStyle name="Comma 6 3" xfId="16062"/>
    <cellStyle name="Comma 6 3 2" xfId="16063"/>
    <cellStyle name="Comma 6 30" xfId="16064"/>
    <cellStyle name="Comma 6 31" xfId="16065"/>
    <cellStyle name="Comma 6 32" xfId="16066"/>
    <cellStyle name="Comma 6 33" xfId="16067"/>
    <cellStyle name="Comma 6 34" xfId="16068"/>
    <cellStyle name="Comma 6 35" xfId="16069"/>
    <cellStyle name="Comma 6 36" xfId="16070"/>
    <cellStyle name="Comma 6 37" xfId="16071"/>
    <cellStyle name="Comma 6 38" xfId="16072"/>
    <cellStyle name="Comma 6 39" xfId="16073"/>
    <cellStyle name="Comma 6 4" xfId="16074"/>
    <cellStyle name="Comma 6 4 2" xfId="16075"/>
    <cellStyle name="Comma 6 40" xfId="16076"/>
    <cellStyle name="Comma 6 41" xfId="16077"/>
    <cellStyle name="Comma 6 42" xfId="16078"/>
    <cellStyle name="Comma 6 43" xfId="16079"/>
    <cellStyle name="Comma 6 44" xfId="16080"/>
    <cellStyle name="Comma 6 45" xfId="16081"/>
    <cellStyle name="Comma 6 46" xfId="16082"/>
    <cellStyle name="Comma 6 47" xfId="16083"/>
    <cellStyle name="Comma 6 48" xfId="16084"/>
    <cellStyle name="Comma 6 49" xfId="16085"/>
    <cellStyle name="Comma 6 5" xfId="16086"/>
    <cellStyle name="Comma 6 5 2" xfId="16087"/>
    <cellStyle name="Comma 6 50" xfId="16088"/>
    <cellStyle name="Comma 6 51" xfId="16089"/>
    <cellStyle name="Comma 6 52" xfId="16090"/>
    <cellStyle name="Comma 6 53" xfId="16091"/>
    <cellStyle name="Comma 6 54" xfId="16092"/>
    <cellStyle name="Comma 6 55" xfId="16093"/>
    <cellStyle name="Comma 6 56" xfId="16094"/>
    <cellStyle name="Comma 6 57" xfId="16095"/>
    <cellStyle name="Comma 6 58" xfId="16096"/>
    <cellStyle name="Comma 6 59" xfId="16097"/>
    <cellStyle name="Comma 6 59 2" xfId="30487"/>
    <cellStyle name="Comma 6 59 2 2" xfId="34058"/>
    <cellStyle name="Comma 6 59 3" xfId="32274"/>
    <cellStyle name="Comma 6 6" xfId="16098"/>
    <cellStyle name="Comma 6 6 2" xfId="16099"/>
    <cellStyle name="Comma 6 60" xfId="30483"/>
    <cellStyle name="Comma 6 60 2" xfId="34054"/>
    <cellStyle name="Comma 6 61" xfId="32270"/>
    <cellStyle name="Comma 6 7" xfId="16100"/>
    <cellStyle name="Comma 6 7 2" xfId="16101"/>
    <cellStyle name="Comma 6 8" xfId="16102"/>
    <cellStyle name="Comma 6 8 2" xfId="16103"/>
    <cellStyle name="Comma 6 9" xfId="16104"/>
    <cellStyle name="Comma 6 9 2" xfId="16105"/>
    <cellStyle name="Comma 60" xfId="16106"/>
    <cellStyle name="Comma 60 2" xfId="16107"/>
    <cellStyle name="Comma 60 2 2" xfId="30489"/>
    <cellStyle name="Comma 60 2 2 2" xfId="34060"/>
    <cellStyle name="Comma 60 2 3" xfId="32276"/>
    <cellStyle name="Comma 60 3" xfId="30488"/>
    <cellStyle name="Comma 60 3 2" xfId="34059"/>
    <cellStyle name="Comma 60 4" xfId="32275"/>
    <cellStyle name="Comma 61" xfId="16108"/>
    <cellStyle name="Comma 61 2" xfId="16109"/>
    <cellStyle name="Comma 61 2 2" xfId="30491"/>
    <cellStyle name="Comma 61 2 2 2" xfId="34062"/>
    <cellStyle name="Comma 61 2 3" xfId="32278"/>
    <cellStyle name="Comma 61 3" xfId="30490"/>
    <cellStyle name="Comma 61 3 2" xfId="34061"/>
    <cellStyle name="Comma 61 4" xfId="32277"/>
    <cellStyle name="Comma 62" xfId="16110"/>
    <cellStyle name="Comma 62 2" xfId="16111"/>
    <cellStyle name="Comma 62 2 2" xfId="30493"/>
    <cellStyle name="Comma 62 2 2 2" xfId="34064"/>
    <cellStyle name="Comma 62 2 3" xfId="32280"/>
    <cellStyle name="Comma 62 3" xfId="30492"/>
    <cellStyle name="Comma 62 3 2" xfId="34063"/>
    <cellStyle name="Comma 62 4" xfId="32279"/>
    <cellStyle name="Comma 63" xfId="16112"/>
    <cellStyle name="Comma 63 2" xfId="16113"/>
    <cellStyle name="Comma 63 2 2" xfId="16114"/>
    <cellStyle name="Comma 63 2 2 2" xfId="30495"/>
    <cellStyle name="Comma 63 2 2 2 2" xfId="34066"/>
    <cellStyle name="Comma 63 2 2 3" xfId="32282"/>
    <cellStyle name="Comma 63 2 3" xfId="30494"/>
    <cellStyle name="Comma 63 2 3 2" xfId="34065"/>
    <cellStyle name="Comma 63 2 4" xfId="32281"/>
    <cellStyle name="Comma 63 3" xfId="16115"/>
    <cellStyle name="Comma 63 3 2" xfId="30496"/>
    <cellStyle name="Comma 63 3 2 2" xfId="34067"/>
    <cellStyle name="Comma 63 3 3" xfId="32283"/>
    <cellStyle name="Comma 64" xfId="16116"/>
    <cellStyle name="Comma 64 2" xfId="16117"/>
    <cellStyle name="Comma 64 2 2" xfId="30497"/>
    <cellStyle name="Comma 64 2 2 2" xfId="34068"/>
    <cellStyle name="Comma 64 2 3" xfId="32284"/>
    <cellStyle name="Comma 65" xfId="16118"/>
    <cellStyle name="Comma 65 2" xfId="16119"/>
    <cellStyle name="Comma 65 2 2" xfId="16120"/>
    <cellStyle name="Comma 65 2 2 2" xfId="30499"/>
    <cellStyle name="Comma 65 2 2 2 2" xfId="34070"/>
    <cellStyle name="Comma 65 2 2 3" xfId="32286"/>
    <cellStyle name="Comma 65 2 3" xfId="30498"/>
    <cellStyle name="Comma 65 2 3 2" xfId="34069"/>
    <cellStyle name="Comma 65 2 4" xfId="32285"/>
    <cellStyle name="Comma 65 3" xfId="16121"/>
    <cellStyle name="Comma 65 3 2" xfId="30500"/>
    <cellStyle name="Comma 65 3 2 2" xfId="34071"/>
    <cellStyle name="Comma 65 3 3" xfId="32287"/>
    <cellStyle name="Comma 66" xfId="16122"/>
    <cellStyle name="Comma 66 2" xfId="16123"/>
    <cellStyle name="Comma 66 2 2" xfId="16124"/>
    <cellStyle name="Comma 66 2 2 2" xfId="30502"/>
    <cellStyle name="Comma 66 2 2 2 2" xfId="34073"/>
    <cellStyle name="Comma 66 2 2 3" xfId="32289"/>
    <cellStyle name="Comma 66 2 3" xfId="30501"/>
    <cellStyle name="Comma 66 2 3 2" xfId="34072"/>
    <cellStyle name="Comma 66 2 4" xfId="32288"/>
    <cellStyle name="Comma 66 3" xfId="16125"/>
    <cellStyle name="Comma 66 3 2" xfId="30503"/>
    <cellStyle name="Comma 66 3 2 2" xfId="34074"/>
    <cellStyle name="Comma 66 3 3" xfId="32290"/>
    <cellStyle name="Comma 67" xfId="16126"/>
    <cellStyle name="Comma 67 2" xfId="16127"/>
    <cellStyle name="Comma 67 2 2" xfId="16128"/>
    <cellStyle name="Comma 67 3" xfId="16129"/>
    <cellStyle name="Comma 67 3 2" xfId="16130"/>
    <cellStyle name="Comma 67 3 2 2" xfId="30505"/>
    <cellStyle name="Comma 67 3 2 2 2" xfId="34076"/>
    <cellStyle name="Comma 67 3 2 3" xfId="32292"/>
    <cellStyle name="Comma 67 3 3" xfId="30504"/>
    <cellStyle name="Comma 67 3 3 2" xfId="34075"/>
    <cellStyle name="Comma 67 3 4" xfId="32291"/>
    <cellStyle name="Comma 67 4" xfId="16131"/>
    <cellStyle name="Comma 67 4 2" xfId="30506"/>
    <cellStyle name="Comma 67 4 2 2" xfId="34077"/>
    <cellStyle name="Comma 67 4 3" xfId="32293"/>
    <cellStyle name="Comma 68" xfId="16132"/>
    <cellStyle name="Comma 68 2" xfId="16133"/>
    <cellStyle name="Comma 68 3" xfId="16134"/>
    <cellStyle name="Comma 69" xfId="16135"/>
    <cellStyle name="Comma 69 2" xfId="16136"/>
    <cellStyle name="Comma 69 2 2" xfId="30507"/>
    <cellStyle name="Comma 69 2 2 2" xfId="34078"/>
    <cellStyle name="Comma 69 2 3" xfId="32294"/>
    <cellStyle name="Comma 7" xfId="16137"/>
    <cellStyle name="Comma 7 10" xfId="16138"/>
    <cellStyle name="Comma 7 11" xfId="16139"/>
    <cellStyle name="Comma 7 11 2" xfId="16140"/>
    <cellStyle name="Comma 7 12" xfId="16141"/>
    <cellStyle name="Comma 7 13" xfId="16142"/>
    <cellStyle name="Comma 7 14" xfId="16143"/>
    <cellStyle name="Comma 7 14 2" xfId="16144"/>
    <cellStyle name="Comma 7 14 2 2" xfId="30510"/>
    <cellStyle name="Comma 7 14 2 2 2" xfId="34081"/>
    <cellStyle name="Comma 7 14 2 3" xfId="32297"/>
    <cellStyle name="Comma 7 14 3" xfId="30509"/>
    <cellStyle name="Comma 7 14 3 2" xfId="34080"/>
    <cellStyle name="Comma 7 14 4" xfId="32296"/>
    <cellStyle name="Comma 7 15" xfId="16145"/>
    <cellStyle name="Comma 7 16" xfId="16146"/>
    <cellStyle name="Comma 7 17" xfId="16147"/>
    <cellStyle name="Comma 7 18" xfId="16148"/>
    <cellStyle name="Comma 7 19" xfId="16149"/>
    <cellStyle name="Comma 7 2" xfId="16150"/>
    <cellStyle name="Comma 7 2 2" xfId="16151"/>
    <cellStyle name="Comma 7 2 2 2" xfId="30511"/>
    <cellStyle name="Comma 7 2 2 2 2" xfId="34082"/>
    <cellStyle name="Comma 7 2 2 3" xfId="32298"/>
    <cellStyle name="Comma 7 20" xfId="16152"/>
    <cellStyle name="Comma 7 21" xfId="16153"/>
    <cellStyle name="Comma 7 22" xfId="16154"/>
    <cellStyle name="Comma 7 23" xfId="16155"/>
    <cellStyle name="Comma 7 24" xfId="16156"/>
    <cellStyle name="Comma 7 25" xfId="16157"/>
    <cellStyle name="Comma 7 26" xfId="16158"/>
    <cellStyle name="Comma 7 27" xfId="16159"/>
    <cellStyle name="Comma 7 28" xfId="16160"/>
    <cellStyle name="Comma 7 29" xfId="16161"/>
    <cellStyle name="Comma 7 3" xfId="16162"/>
    <cellStyle name="Comma 7 3 2" xfId="16163"/>
    <cellStyle name="Comma 7 30" xfId="16164"/>
    <cellStyle name="Comma 7 31" xfId="16165"/>
    <cellStyle name="Comma 7 32" xfId="16166"/>
    <cellStyle name="Comma 7 33" xfId="16167"/>
    <cellStyle name="Comma 7 34" xfId="16168"/>
    <cellStyle name="Comma 7 35" xfId="16169"/>
    <cellStyle name="Comma 7 36" xfId="16170"/>
    <cellStyle name="Comma 7 37" xfId="16171"/>
    <cellStyle name="Comma 7 38" xfId="16172"/>
    <cellStyle name="Comma 7 39" xfId="16173"/>
    <cellStyle name="Comma 7 4" xfId="16174"/>
    <cellStyle name="Comma 7 40" xfId="16175"/>
    <cellStyle name="Comma 7 41" xfId="16176"/>
    <cellStyle name="Comma 7 42" xfId="16177"/>
    <cellStyle name="Comma 7 43" xfId="16178"/>
    <cellStyle name="Comma 7 44" xfId="16179"/>
    <cellStyle name="Comma 7 45" xfId="16180"/>
    <cellStyle name="Comma 7 46" xfId="16181"/>
    <cellStyle name="Comma 7 47" xfId="16182"/>
    <cellStyle name="Comma 7 48" xfId="16183"/>
    <cellStyle name="Comma 7 49" xfId="16184"/>
    <cellStyle name="Comma 7 5" xfId="16185"/>
    <cellStyle name="Comma 7 50" xfId="16186"/>
    <cellStyle name="Comma 7 51" xfId="16187"/>
    <cellStyle name="Comma 7 52" xfId="16188"/>
    <cellStyle name="Comma 7 53" xfId="16189"/>
    <cellStyle name="Comma 7 54" xfId="16190"/>
    <cellStyle name="Comma 7 55" xfId="16191"/>
    <cellStyle name="Comma 7 56" xfId="16192"/>
    <cellStyle name="Comma 7 57" xfId="16193"/>
    <cellStyle name="Comma 7 58" xfId="16194"/>
    <cellStyle name="Comma 7 59" xfId="16195"/>
    <cellStyle name="Comma 7 6" xfId="16196"/>
    <cellStyle name="Comma 7 60" xfId="16197"/>
    <cellStyle name="Comma 7 61" xfId="16198"/>
    <cellStyle name="Comma 7 62" xfId="16199"/>
    <cellStyle name="Comma 7 63" xfId="16200"/>
    <cellStyle name="Comma 7 64" xfId="16201"/>
    <cellStyle name="Comma 7 65" xfId="16202"/>
    <cellStyle name="Comma 7 65 2" xfId="30512"/>
    <cellStyle name="Comma 7 65 2 2" xfId="34083"/>
    <cellStyle name="Comma 7 65 3" xfId="32299"/>
    <cellStyle name="Comma 7 66" xfId="30508"/>
    <cellStyle name="Comma 7 66 2" xfId="34079"/>
    <cellStyle name="Comma 7 67" xfId="32295"/>
    <cellStyle name="Comma 7 7" xfId="16203"/>
    <cellStyle name="Comma 7 8" xfId="16204"/>
    <cellStyle name="Comma 7 9" xfId="16205"/>
    <cellStyle name="Comma 70" xfId="16206"/>
    <cellStyle name="Comma 70 2" xfId="16207"/>
    <cellStyle name="Comma 71" xfId="16208"/>
    <cellStyle name="Comma 71 2" xfId="16209"/>
    <cellStyle name="Comma 71 2 2" xfId="30513"/>
    <cellStyle name="Comma 71 2 2 2" xfId="34084"/>
    <cellStyle name="Comma 71 2 3" xfId="32300"/>
    <cellStyle name="Comma 72" xfId="16210"/>
    <cellStyle name="Comma 72 2" xfId="16211"/>
    <cellStyle name="Comma 72 2 2" xfId="30514"/>
    <cellStyle name="Comma 72 2 2 2" xfId="34085"/>
    <cellStyle name="Comma 72 2 3" xfId="32301"/>
    <cellStyle name="Comma 73" xfId="16212"/>
    <cellStyle name="Comma 73 2" xfId="16213"/>
    <cellStyle name="Comma 73 2 2" xfId="30515"/>
    <cellStyle name="Comma 73 2 2 2" xfId="34086"/>
    <cellStyle name="Comma 73 2 3" xfId="32302"/>
    <cellStyle name="Comma 74" xfId="16214"/>
    <cellStyle name="Comma 74 2" xfId="16215"/>
    <cellStyle name="Comma 74 2 2" xfId="30516"/>
    <cellStyle name="Comma 74 2 2 2" xfId="34087"/>
    <cellStyle name="Comma 74 2 3" xfId="32303"/>
    <cellStyle name="Comma 75" xfId="16216"/>
    <cellStyle name="Comma 75 2" xfId="16217"/>
    <cellStyle name="Comma 75 2 2" xfId="30517"/>
    <cellStyle name="Comma 75 2 2 2" xfId="34088"/>
    <cellStyle name="Comma 75 2 3" xfId="32304"/>
    <cellStyle name="Comma 76" xfId="16218"/>
    <cellStyle name="Comma 76 2" xfId="16219"/>
    <cellStyle name="Comma 76 2 2" xfId="16220"/>
    <cellStyle name="Comma 76 2 2 2" xfId="16221"/>
    <cellStyle name="Comma 76 2 3" xfId="16222"/>
    <cellStyle name="Comma 76 3" xfId="16223"/>
    <cellStyle name="Comma 76 3 2" xfId="16224"/>
    <cellStyle name="Comma 76 3 2 2" xfId="16225"/>
    <cellStyle name="Comma 76 3 3" xfId="16226"/>
    <cellStyle name="Comma 76 4" xfId="16227"/>
    <cellStyle name="Comma 76 4 2" xfId="16228"/>
    <cellStyle name="Comma 76 5" xfId="16229"/>
    <cellStyle name="Comma 76 5 2" xfId="16230"/>
    <cellStyle name="Comma 76 6" xfId="16231"/>
    <cellStyle name="Comma 76 6 2" xfId="30518"/>
    <cellStyle name="Comma 76 6 2 2" xfId="34089"/>
    <cellStyle name="Comma 76 6 3" xfId="32305"/>
    <cellStyle name="Comma 76 7" xfId="16232"/>
    <cellStyle name="Comma 77" xfId="16233"/>
    <cellStyle name="Comma 77 2" xfId="16234"/>
    <cellStyle name="Comma 77 2 2" xfId="16235"/>
    <cellStyle name="Comma 77 2 2 2" xfId="30520"/>
    <cellStyle name="Comma 77 2 2 2 2" xfId="34091"/>
    <cellStyle name="Comma 77 2 2 3" xfId="32307"/>
    <cellStyle name="Comma 77 2 3" xfId="30519"/>
    <cellStyle name="Comma 77 2 3 2" xfId="34090"/>
    <cellStyle name="Comma 77 2 4" xfId="32306"/>
    <cellStyle name="Comma 77 3" xfId="16236"/>
    <cellStyle name="Comma 77 3 2" xfId="16237"/>
    <cellStyle name="Comma 77 3 2 2" xfId="16238"/>
    <cellStyle name="Comma 77 3 3" xfId="16239"/>
    <cellStyle name="Comma 77 4" xfId="16240"/>
    <cellStyle name="Comma 77 4 2" xfId="16241"/>
    <cellStyle name="Comma 77 4 2 2" xfId="16242"/>
    <cellStyle name="Comma 77 4 3" xfId="16243"/>
    <cellStyle name="Comma 77 5" xfId="16244"/>
    <cellStyle name="Comma 77 5 2" xfId="16245"/>
    <cellStyle name="Comma 77 6" xfId="16246"/>
    <cellStyle name="Comma 77 6 2" xfId="16247"/>
    <cellStyle name="Comma 77 7" xfId="16248"/>
    <cellStyle name="Comma 77 7 2" xfId="30521"/>
    <cellStyle name="Comma 77 7 2 2" xfId="34092"/>
    <cellStyle name="Comma 77 7 3" xfId="32308"/>
    <cellStyle name="Comma 77 8" xfId="16249"/>
    <cellStyle name="Comma 78" xfId="16250"/>
    <cellStyle name="Comma 78 2" xfId="16251"/>
    <cellStyle name="Comma 78 2 2" xfId="30522"/>
    <cellStyle name="Comma 78 2 2 2" xfId="34093"/>
    <cellStyle name="Comma 78 2 3" xfId="32309"/>
    <cellStyle name="Comma 79" xfId="16252"/>
    <cellStyle name="Comma 79 2" xfId="16253"/>
    <cellStyle name="Comma 79 2 2" xfId="30524"/>
    <cellStyle name="Comma 79 2 2 2" xfId="34095"/>
    <cellStyle name="Comma 79 2 3" xfId="32311"/>
    <cellStyle name="Comma 79 3" xfId="30523"/>
    <cellStyle name="Comma 79 3 2" xfId="34094"/>
    <cellStyle name="Comma 79 4" xfId="32310"/>
    <cellStyle name="Comma 8" xfId="16254"/>
    <cellStyle name="Comma 8 10" xfId="16255"/>
    <cellStyle name="Comma 8 11" xfId="16256"/>
    <cellStyle name="Comma 8 11 2" xfId="16257"/>
    <cellStyle name="Comma 8 12" xfId="16258"/>
    <cellStyle name="Comma 8 13" xfId="16259"/>
    <cellStyle name="Comma 8 14" xfId="16260"/>
    <cellStyle name="Comma 8 14 2" xfId="16261"/>
    <cellStyle name="Comma 8 14 2 2" xfId="30527"/>
    <cellStyle name="Comma 8 14 2 2 2" xfId="34098"/>
    <cellStyle name="Comma 8 14 2 3" xfId="32314"/>
    <cellStyle name="Comma 8 14 3" xfId="30526"/>
    <cellStyle name="Comma 8 14 3 2" xfId="34097"/>
    <cellStyle name="Comma 8 14 4" xfId="32313"/>
    <cellStyle name="Comma 8 15" xfId="16262"/>
    <cellStyle name="Comma 8 16" xfId="16263"/>
    <cellStyle name="Comma 8 17" xfId="16264"/>
    <cellStyle name="Comma 8 18" xfId="16265"/>
    <cellStyle name="Comma 8 19" xfId="16266"/>
    <cellStyle name="Comma 8 2" xfId="16267"/>
    <cellStyle name="Comma 8 2 10" xfId="16268"/>
    <cellStyle name="Comma 8 2 11" xfId="16269"/>
    <cellStyle name="Comma 8 2 2" xfId="16270"/>
    <cellStyle name="Comma 8 2 2 2" xfId="16271"/>
    <cellStyle name="Comma 8 2 3" xfId="16272"/>
    <cellStyle name="Comma 8 2 4" xfId="16273"/>
    <cellStyle name="Comma 8 2 5" xfId="16274"/>
    <cellStyle name="Comma 8 2 6" xfId="16275"/>
    <cellStyle name="Comma 8 2 7" xfId="16276"/>
    <cellStyle name="Comma 8 2 8" xfId="16277"/>
    <cellStyle name="Comma 8 2 9" xfId="16278"/>
    <cellStyle name="Comma 8 20" xfId="16279"/>
    <cellStyle name="Comma 8 21" xfId="16280"/>
    <cellStyle name="Comma 8 22" xfId="16281"/>
    <cellStyle name="Comma 8 23" xfId="16282"/>
    <cellStyle name="Comma 8 24" xfId="16283"/>
    <cellStyle name="Comma 8 25" xfId="16284"/>
    <cellStyle name="Comma 8 26" xfId="16285"/>
    <cellStyle name="Comma 8 27" xfId="16286"/>
    <cellStyle name="Comma 8 28" xfId="16287"/>
    <cellStyle name="Comma 8 29" xfId="16288"/>
    <cellStyle name="Comma 8 3" xfId="16289"/>
    <cellStyle name="Comma 8 3 2" xfId="16290"/>
    <cellStyle name="Comma 8 30" xfId="16291"/>
    <cellStyle name="Comma 8 31" xfId="16292"/>
    <cellStyle name="Comma 8 32" xfId="16293"/>
    <cellStyle name="Comma 8 33" xfId="16294"/>
    <cellStyle name="Comma 8 34" xfId="16295"/>
    <cellStyle name="Comma 8 35" xfId="16296"/>
    <cellStyle name="Comma 8 36" xfId="16297"/>
    <cellStyle name="Comma 8 37" xfId="16298"/>
    <cellStyle name="Comma 8 38" xfId="16299"/>
    <cellStyle name="Comma 8 39" xfId="16300"/>
    <cellStyle name="Comma 8 4" xfId="16301"/>
    <cellStyle name="Comma 8 40" xfId="16302"/>
    <cellStyle name="Comma 8 41" xfId="16303"/>
    <cellStyle name="Comma 8 42" xfId="16304"/>
    <cellStyle name="Comma 8 43" xfId="16305"/>
    <cellStyle name="Comma 8 44" xfId="16306"/>
    <cellStyle name="Comma 8 45" xfId="16307"/>
    <cellStyle name="Comma 8 46" xfId="16308"/>
    <cellStyle name="Comma 8 47" xfId="16309"/>
    <cellStyle name="Comma 8 48" xfId="16310"/>
    <cellStyle name="Comma 8 49" xfId="16311"/>
    <cellStyle name="Comma 8 5" xfId="16312"/>
    <cellStyle name="Comma 8 50" xfId="16313"/>
    <cellStyle name="Comma 8 51" xfId="16314"/>
    <cellStyle name="Comma 8 52" xfId="16315"/>
    <cellStyle name="Comma 8 53" xfId="16316"/>
    <cellStyle name="Comma 8 54" xfId="16317"/>
    <cellStyle name="Comma 8 55" xfId="16318"/>
    <cellStyle name="Comma 8 56" xfId="16319"/>
    <cellStyle name="Comma 8 57" xfId="16320"/>
    <cellStyle name="Comma 8 58" xfId="16321"/>
    <cellStyle name="Comma 8 59" xfId="16322"/>
    <cellStyle name="Comma 8 6" xfId="16323"/>
    <cellStyle name="Comma 8 60" xfId="16324"/>
    <cellStyle name="Comma 8 61" xfId="16325"/>
    <cellStyle name="Comma 8 62" xfId="16326"/>
    <cellStyle name="Comma 8 63" xfId="16327"/>
    <cellStyle name="Comma 8 64" xfId="16328"/>
    <cellStyle name="Comma 8 65" xfId="16329"/>
    <cellStyle name="Comma 8 65 2" xfId="30528"/>
    <cellStyle name="Comma 8 65 2 2" xfId="34099"/>
    <cellStyle name="Comma 8 65 3" xfId="32315"/>
    <cellStyle name="Comma 8 66" xfId="30525"/>
    <cellStyle name="Comma 8 66 2" xfId="34096"/>
    <cellStyle name="Comma 8 67" xfId="32312"/>
    <cellStyle name="Comma 8 7" xfId="16330"/>
    <cellStyle name="Comma 8 8" xfId="16331"/>
    <cellStyle name="Comma 8 9" xfId="16332"/>
    <cellStyle name="Comma 80" xfId="16333"/>
    <cellStyle name="Comma 81" xfId="16334"/>
    <cellStyle name="Comma 81 2" xfId="30529"/>
    <cellStyle name="Comma 81 2 2" xfId="34100"/>
    <cellStyle name="Comma 81 3" xfId="32316"/>
    <cellStyle name="Comma 82" xfId="16335"/>
    <cellStyle name="Comma 83" xfId="16336"/>
    <cellStyle name="Comma 84" xfId="16337"/>
    <cellStyle name="Comma 85" xfId="16338"/>
    <cellStyle name="Comma 86" xfId="16339"/>
    <cellStyle name="Comma 87" xfId="16340"/>
    <cellStyle name="Comma 88" xfId="16341"/>
    <cellStyle name="Comma 89" xfId="16342"/>
    <cellStyle name="Comma 9" xfId="16343"/>
    <cellStyle name="Comma 9 10" xfId="16344"/>
    <cellStyle name="Comma 9 11" xfId="16345"/>
    <cellStyle name="Comma 9 11 2" xfId="16346"/>
    <cellStyle name="Comma 9 12" xfId="16347"/>
    <cellStyle name="Comma 9 13" xfId="16348"/>
    <cellStyle name="Comma 9 14" xfId="16349"/>
    <cellStyle name="Comma 9 14 2" xfId="16350"/>
    <cellStyle name="Comma 9 14 2 2" xfId="30532"/>
    <cellStyle name="Comma 9 14 2 2 2" xfId="34103"/>
    <cellStyle name="Comma 9 14 2 3" xfId="32319"/>
    <cellStyle name="Comma 9 14 3" xfId="30531"/>
    <cellStyle name="Comma 9 14 3 2" xfId="34102"/>
    <cellStyle name="Comma 9 14 4" xfId="32318"/>
    <cellStyle name="Comma 9 15" xfId="16351"/>
    <cellStyle name="Comma 9 16" xfId="16352"/>
    <cellStyle name="Comma 9 17" xfId="16353"/>
    <cellStyle name="Comma 9 18" xfId="16354"/>
    <cellStyle name="Comma 9 19" xfId="16355"/>
    <cellStyle name="Comma 9 2" xfId="16356"/>
    <cellStyle name="Comma 9 2 2" xfId="16357"/>
    <cellStyle name="Comma 9 2 2 2" xfId="30533"/>
    <cellStyle name="Comma 9 2 2 2 2" xfId="34104"/>
    <cellStyle name="Comma 9 2 2 3" xfId="32320"/>
    <cellStyle name="Comma 9 20" xfId="16358"/>
    <cellStyle name="Comma 9 21" xfId="16359"/>
    <cellStyle name="Comma 9 22" xfId="16360"/>
    <cellStyle name="Comma 9 23" xfId="16361"/>
    <cellStyle name="Comma 9 24" xfId="16362"/>
    <cellStyle name="Comma 9 25" xfId="16363"/>
    <cellStyle name="Comma 9 26" xfId="16364"/>
    <cellStyle name="Comma 9 27" xfId="16365"/>
    <cellStyle name="Comma 9 28" xfId="16366"/>
    <cellStyle name="Comma 9 29" xfId="16367"/>
    <cellStyle name="Comma 9 3" xfId="16368"/>
    <cellStyle name="Comma 9 3 2" xfId="16369"/>
    <cellStyle name="Comma 9 30" xfId="16370"/>
    <cellStyle name="Comma 9 31" xfId="16371"/>
    <cellStyle name="Comma 9 32" xfId="16372"/>
    <cellStyle name="Comma 9 33" xfId="16373"/>
    <cellStyle name="Comma 9 34" xfId="16374"/>
    <cellStyle name="Comma 9 35" xfId="16375"/>
    <cellStyle name="Comma 9 36" xfId="16376"/>
    <cellStyle name="Comma 9 37" xfId="16377"/>
    <cellStyle name="Comma 9 38" xfId="16378"/>
    <cellStyle name="Comma 9 39" xfId="16379"/>
    <cellStyle name="Comma 9 4" xfId="16380"/>
    <cellStyle name="Comma 9 40" xfId="16381"/>
    <cellStyle name="Comma 9 41" xfId="16382"/>
    <cellStyle name="Comma 9 42" xfId="16383"/>
    <cellStyle name="Comma 9 43" xfId="16384"/>
    <cellStyle name="Comma 9 44" xfId="16385"/>
    <cellStyle name="Comma 9 45" xfId="16386"/>
    <cellStyle name="Comma 9 46" xfId="16387"/>
    <cellStyle name="Comma 9 47" xfId="16388"/>
    <cellStyle name="Comma 9 48" xfId="16389"/>
    <cellStyle name="Comma 9 49" xfId="16390"/>
    <cellStyle name="Comma 9 5" xfId="16391"/>
    <cellStyle name="Comma 9 50" xfId="16392"/>
    <cellStyle name="Comma 9 51" xfId="16393"/>
    <cellStyle name="Comma 9 52" xfId="16394"/>
    <cellStyle name="Comma 9 53" xfId="16395"/>
    <cellStyle name="Comma 9 54" xfId="16396"/>
    <cellStyle name="Comma 9 55" xfId="16397"/>
    <cellStyle name="Comma 9 56" xfId="16398"/>
    <cellStyle name="Comma 9 57" xfId="16399"/>
    <cellStyle name="Comma 9 58" xfId="16400"/>
    <cellStyle name="Comma 9 59" xfId="16401"/>
    <cellStyle name="Comma 9 6" xfId="16402"/>
    <cellStyle name="Comma 9 60" xfId="16403"/>
    <cellStyle name="Comma 9 61" xfId="16404"/>
    <cellStyle name="Comma 9 62" xfId="16405"/>
    <cellStyle name="Comma 9 63" xfId="16406"/>
    <cellStyle name="Comma 9 64" xfId="16407"/>
    <cellStyle name="Comma 9 65" xfId="16408"/>
    <cellStyle name="Comma 9 65 2" xfId="30534"/>
    <cellStyle name="Comma 9 65 2 2" xfId="34105"/>
    <cellStyle name="Comma 9 65 3" xfId="32321"/>
    <cellStyle name="Comma 9 66" xfId="30530"/>
    <cellStyle name="Comma 9 66 2" xfId="34101"/>
    <cellStyle name="Comma 9 67" xfId="32317"/>
    <cellStyle name="Comma 9 7" xfId="16409"/>
    <cellStyle name="Comma 9 8" xfId="16410"/>
    <cellStyle name="Comma 9 9" xfId="16411"/>
    <cellStyle name="Comma 90" xfId="16412"/>
    <cellStyle name="Comma 91" xfId="16413"/>
    <cellStyle name="Comma 92" xfId="16414"/>
    <cellStyle name="Comma 93" xfId="16415"/>
    <cellStyle name="Comma 94" xfId="16416"/>
    <cellStyle name="Comma 95" xfId="16417"/>
    <cellStyle name="Comma 96" xfId="16418"/>
    <cellStyle name="Comma 97" xfId="16419"/>
    <cellStyle name="Comma 98" xfId="16420"/>
    <cellStyle name="Comma 99" xfId="16421"/>
    <cellStyle name="Comma0" xfId="16422"/>
    <cellStyle name="Comma0 10" xfId="16423"/>
    <cellStyle name="Comma0 11" xfId="16424"/>
    <cellStyle name="Comma0 12" xfId="16425"/>
    <cellStyle name="Comma0 13" xfId="16426"/>
    <cellStyle name="Comma0 14" xfId="16427"/>
    <cellStyle name="Comma0 15" xfId="16428"/>
    <cellStyle name="Comma0 16" xfId="16429"/>
    <cellStyle name="Comma0 17" xfId="16430"/>
    <cellStyle name="Comma0 18" xfId="16431"/>
    <cellStyle name="Comma0 19" xfId="16432"/>
    <cellStyle name="Comma0 2" xfId="16433"/>
    <cellStyle name="Comma0 2 2" xfId="16434"/>
    <cellStyle name="Comma0 2 3" xfId="16435"/>
    <cellStyle name="Comma0 2 4" xfId="16436"/>
    <cellStyle name="Comma0 2 5" xfId="16437"/>
    <cellStyle name="Comma0 2 6" xfId="16438"/>
    <cellStyle name="Comma0 2 7" xfId="16439"/>
    <cellStyle name="Comma0 20" xfId="16440"/>
    <cellStyle name="Comma0 21" xfId="16441"/>
    <cellStyle name="Comma0 22" xfId="16442"/>
    <cellStyle name="Comma0 23" xfId="16443"/>
    <cellStyle name="Comma0 24" xfId="16444"/>
    <cellStyle name="Comma0 25" xfId="16445"/>
    <cellStyle name="Comma0 26" xfId="16446"/>
    <cellStyle name="Comma0 27" xfId="16447"/>
    <cellStyle name="Comma0 28" xfId="16448"/>
    <cellStyle name="Comma0 29" xfId="16449"/>
    <cellStyle name="Comma0 3" xfId="16450"/>
    <cellStyle name="Comma0 3 2" xfId="16451"/>
    <cellStyle name="Comma0 3 3" xfId="16452"/>
    <cellStyle name="Comma0 3 4" xfId="16453"/>
    <cellStyle name="Comma0 3 5" xfId="16454"/>
    <cellStyle name="Comma0 3 6" xfId="16455"/>
    <cellStyle name="Comma0 3 7" xfId="16456"/>
    <cellStyle name="Comma0 30" xfId="16457"/>
    <cellStyle name="Comma0 31" xfId="16458"/>
    <cellStyle name="Comma0 32" xfId="16459"/>
    <cellStyle name="Comma0 33" xfId="16460"/>
    <cellStyle name="Comma0 34" xfId="16461"/>
    <cellStyle name="Comma0 35" xfId="16462"/>
    <cellStyle name="Comma0 36" xfId="16463"/>
    <cellStyle name="Comma0 37" xfId="16464"/>
    <cellStyle name="Comma0 38" xfId="16465"/>
    <cellStyle name="Comma0 39" xfId="16466"/>
    <cellStyle name="Comma0 4" xfId="16467"/>
    <cellStyle name="Comma0 4 2" xfId="16468"/>
    <cellStyle name="Comma0 4 3" xfId="16469"/>
    <cellStyle name="Comma0 4 4" xfId="16470"/>
    <cellStyle name="Comma0 4 5" xfId="16471"/>
    <cellStyle name="Comma0 4 6" xfId="16472"/>
    <cellStyle name="Comma0 4 7" xfId="16473"/>
    <cellStyle name="Comma0 40" xfId="16474"/>
    <cellStyle name="Comma0 41" xfId="16475"/>
    <cellStyle name="Comma0 42" xfId="16476"/>
    <cellStyle name="Comma0 43" xfId="16477"/>
    <cellStyle name="Comma0 44" xfId="16478"/>
    <cellStyle name="Comma0 45" xfId="16479"/>
    <cellStyle name="Comma0 46" xfId="16480"/>
    <cellStyle name="Comma0 47" xfId="16481"/>
    <cellStyle name="Comma0 48" xfId="16482"/>
    <cellStyle name="Comma0 49" xfId="16483"/>
    <cellStyle name="Comma0 5" xfId="16484"/>
    <cellStyle name="Comma0 5 2" xfId="16485"/>
    <cellStyle name="Comma0 5 3" xfId="16486"/>
    <cellStyle name="Comma0 5 4" xfId="16487"/>
    <cellStyle name="Comma0 5 5" xfId="16488"/>
    <cellStyle name="Comma0 5 6" xfId="16489"/>
    <cellStyle name="Comma0 5 7" xfId="16490"/>
    <cellStyle name="Comma0 50" xfId="16491"/>
    <cellStyle name="Comma0 51" xfId="16492"/>
    <cellStyle name="Comma0 52" xfId="16493"/>
    <cellStyle name="Comma0 53" xfId="16494"/>
    <cellStyle name="Comma0 54" xfId="16495"/>
    <cellStyle name="Comma0 55" xfId="16496"/>
    <cellStyle name="Comma0 56" xfId="16497"/>
    <cellStyle name="Comma0 57" xfId="16498"/>
    <cellStyle name="Comma0 58" xfId="16499"/>
    <cellStyle name="Comma0 59" xfId="16500"/>
    <cellStyle name="Comma0 6" xfId="16501"/>
    <cellStyle name="Comma0 6 2" xfId="16502"/>
    <cellStyle name="Comma0 6 3" xfId="16503"/>
    <cellStyle name="Comma0 6 4" xfId="16504"/>
    <cellStyle name="Comma0 6 5" xfId="16505"/>
    <cellStyle name="Comma0 6 6" xfId="16506"/>
    <cellStyle name="Comma0 6 7" xfId="16507"/>
    <cellStyle name="Comma0 60" xfId="16508"/>
    <cellStyle name="Comma0 61" xfId="16509"/>
    <cellStyle name="Comma0 62" xfId="16510"/>
    <cellStyle name="Comma0 63" xfId="16511"/>
    <cellStyle name="Comma0 64" xfId="16512"/>
    <cellStyle name="Comma0 65" xfId="16513"/>
    <cellStyle name="Comma0 66" xfId="16514"/>
    <cellStyle name="Comma0 67" xfId="16515"/>
    <cellStyle name="Comma0 68" xfId="16516"/>
    <cellStyle name="Comma0 69" xfId="16517"/>
    <cellStyle name="Comma0 7" xfId="16518"/>
    <cellStyle name="Comma0 8" xfId="16519"/>
    <cellStyle name="Comma0 9" xfId="16520"/>
    <cellStyle name="Copied" xfId="16521"/>
    <cellStyle name="Copied 2" xfId="16522"/>
    <cellStyle name="COST1" xfId="16523"/>
    <cellStyle name="COST1 2" xfId="16524"/>
    <cellStyle name="Curren - Style7" xfId="16525"/>
    <cellStyle name="Curren - Style7 2" xfId="16526"/>
    <cellStyle name="Curren - Style8" xfId="16527"/>
    <cellStyle name="Curren - Style8 2" xfId="16528"/>
    <cellStyle name="Currency (0.00)" xfId="16529"/>
    <cellStyle name="Currency (0.00) 2" xfId="16530"/>
    <cellStyle name="Currency (0.00) 2 2" xfId="16531"/>
    <cellStyle name="Currency (0.00) 2 2 2" xfId="16532"/>
    <cellStyle name="Currency (0.00) 2 2 2 2" xfId="16533"/>
    <cellStyle name="Currency (0.00) 2 2 2 2 2" xfId="16534"/>
    <cellStyle name="Currency (0.00) 2 2 2 3" xfId="16535"/>
    <cellStyle name="Currency (0.00) 2 2 2 3 2" xfId="16536"/>
    <cellStyle name="Currency (0.00) 2 2 2 4" xfId="16537"/>
    <cellStyle name="Currency (0.00) 2 2 3" xfId="16538"/>
    <cellStyle name="Currency (0.00) 2 2 3 2" xfId="16539"/>
    <cellStyle name="Currency (0.00) 2 2 4" xfId="16540"/>
    <cellStyle name="Currency (0.00) 2 3" xfId="16541"/>
    <cellStyle name="Currency (0.00) 2 3 2" xfId="16542"/>
    <cellStyle name="Currency (0.00) 2 3 2 2" xfId="16543"/>
    <cellStyle name="Currency (0.00) 2 3 3" xfId="16544"/>
    <cellStyle name="Currency (0.00) 2 3 3 2" xfId="16545"/>
    <cellStyle name="Currency (0.00) 2 3 4" xfId="16546"/>
    <cellStyle name="Currency (0.00) 2 4" xfId="16547"/>
    <cellStyle name="Currency (0.00) 2 4 2" xfId="16548"/>
    <cellStyle name="Currency (0.00) 2 5" xfId="16549"/>
    <cellStyle name="Currency (0.00) 3" xfId="16550"/>
    <cellStyle name="Currency (0.00) 3 2" xfId="16551"/>
    <cellStyle name="Currency (0.00) 3 2 2" xfId="16552"/>
    <cellStyle name="Currency (0.00) 3 2 2 2" xfId="16553"/>
    <cellStyle name="Currency (0.00) 3 2 3" xfId="16554"/>
    <cellStyle name="Currency (0.00) 3 2 3 2" xfId="16555"/>
    <cellStyle name="Currency (0.00) 3 2 4" xfId="16556"/>
    <cellStyle name="Currency (0.00) 3 3" xfId="16557"/>
    <cellStyle name="Currency (0.00) 3 3 2" xfId="16558"/>
    <cellStyle name="Currency (0.00) 3 4" xfId="16559"/>
    <cellStyle name="Currency (0.00) 4" xfId="16560"/>
    <cellStyle name="Currency (0.00) 4 2" xfId="16561"/>
    <cellStyle name="Currency (0.00) 4 2 2" xfId="16562"/>
    <cellStyle name="Currency (0.00) 4 2 2 2" xfId="16563"/>
    <cellStyle name="Currency (0.00) 4 2 3" xfId="16564"/>
    <cellStyle name="Currency (0.00) 4 2 3 2" xfId="16565"/>
    <cellStyle name="Currency (0.00) 4 2 4" xfId="16566"/>
    <cellStyle name="Currency (0.00) 4 3" xfId="16567"/>
    <cellStyle name="Currency (0.00) 4 3 2" xfId="16568"/>
    <cellStyle name="Currency (0.00) 4 4" xfId="16569"/>
    <cellStyle name="Currency (0.00) 5" xfId="16570"/>
    <cellStyle name="Currency (0.00) 5 2" xfId="16571"/>
    <cellStyle name="Currency (0.00) 5 2 2" xfId="16572"/>
    <cellStyle name="Currency (0.00) 5 2 2 2" xfId="16573"/>
    <cellStyle name="Currency (0.00) 5 2 3" xfId="16574"/>
    <cellStyle name="Currency (0.00) 5 2 3 2" xfId="16575"/>
    <cellStyle name="Currency (0.00) 5 2 4" xfId="16576"/>
    <cellStyle name="Currency (0.00) 5 3" xfId="16577"/>
    <cellStyle name="Currency (0.00) 5 3 2" xfId="16578"/>
    <cellStyle name="Currency (0.00) 5 4" xfId="16579"/>
    <cellStyle name="Currency (0.00) 6" xfId="16580"/>
    <cellStyle name="Currency (0.00) 6 2" xfId="16581"/>
    <cellStyle name="Currency (0.00) 6 2 2" xfId="16582"/>
    <cellStyle name="Currency (0.00) 6 3" xfId="16583"/>
    <cellStyle name="Currency (0.00) 6 3 2" xfId="16584"/>
    <cellStyle name="Currency (0.00) 6 4" xfId="16585"/>
    <cellStyle name="Currency (0.00) 7" xfId="16586"/>
    <cellStyle name="Currency (0.00) 7 2" xfId="16587"/>
    <cellStyle name="Currency (0.00) 8" xfId="16588"/>
    <cellStyle name="Currency [0] 2" xfId="16589"/>
    <cellStyle name="Currency [0] 2 2" xfId="16590"/>
    <cellStyle name="Currency [0] 2 2 2" xfId="30536"/>
    <cellStyle name="Currency [0] 2 2 2 2" xfId="34107"/>
    <cellStyle name="Currency [0] 2 2 3" xfId="32323"/>
    <cellStyle name="Currency [0] 2 3" xfId="30535"/>
    <cellStyle name="Currency [0] 2 3 2" xfId="34106"/>
    <cellStyle name="Currency [0] 2 4" xfId="32322"/>
    <cellStyle name="Currency [00]" xfId="16591"/>
    <cellStyle name="Currency [00] 10" xfId="16592"/>
    <cellStyle name="Currency [00] 11" xfId="16593"/>
    <cellStyle name="Currency [00] 12" xfId="16594"/>
    <cellStyle name="Currency [00] 13" xfId="16595"/>
    <cellStyle name="Currency [00] 14" xfId="16596"/>
    <cellStyle name="Currency [00] 15" xfId="16597"/>
    <cellStyle name="Currency [00] 16" xfId="16598"/>
    <cellStyle name="Currency [00] 17" xfId="16599"/>
    <cellStyle name="Currency [00] 18" xfId="16600"/>
    <cellStyle name="Currency [00] 19" xfId="16601"/>
    <cellStyle name="Currency [00] 2" xfId="16602"/>
    <cellStyle name="Currency [00] 20" xfId="16603"/>
    <cellStyle name="Currency [00] 21" xfId="16604"/>
    <cellStyle name="Currency [00] 22" xfId="16605"/>
    <cellStyle name="Currency [00] 23" xfId="16606"/>
    <cellStyle name="Currency [00] 24" xfId="16607"/>
    <cellStyle name="Currency [00] 25" xfId="16608"/>
    <cellStyle name="Currency [00] 26" xfId="16609"/>
    <cellStyle name="Currency [00] 27" xfId="16610"/>
    <cellStyle name="Currency [00] 28" xfId="16611"/>
    <cellStyle name="Currency [00] 29" xfId="16612"/>
    <cellStyle name="Currency [00] 3" xfId="16613"/>
    <cellStyle name="Currency [00] 30" xfId="16614"/>
    <cellStyle name="Currency [00] 31" xfId="16615"/>
    <cellStyle name="Currency [00] 32" xfId="16616"/>
    <cellStyle name="Currency [00] 33" xfId="16617"/>
    <cellStyle name="Currency [00] 34" xfId="16618"/>
    <cellStyle name="Currency [00] 35" xfId="16619"/>
    <cellStyle name="Currency [00] 36" xfId="16620"/>
    <cellStyle name="Currency [00] 37" xfId="16621"/>
    <cellStyle name="Currency [00] 38" xfId="16622"/>
    <cellStyle name="Currency [00] 39" xfId="16623"/>
    <cellStyle name="Currency [00] 4" xfId="16624"/>
    <cellStyle name="Currency [00] 40" xfId="16625"/>
    <cellStyle name="Currency [00] 41" xfId="16626"/>
    <cellStyle name="Currency [00] 42" xfId="16627"/>
    <cellStyle name="Currency [00] 43" xfId="16628"/>
    <cellStyle name="Currency [00] 44" xfId="16629"/>
    <cellStyle name="Currency [00] 45" xfId="16630"/>
    <cellStyle name="Currency [00] 46" xfId="16631"/>
    <cellStyle name="Currency [00] 47" xfId="16632"/>
    <cellStyle name="Currency [00] 48" xfId="16633"/>
    <cellStyle name="Currency [00] 49" xfId="16634"/>
    <cellStyle name="Currency [00] 5" xfId="16635"/>
    <cellStyle name="Currency [00] 50" xfId="16636"/>
    <cellStyle name="Currency [00] 51" xfId="16637"/>
    <cellStyle name="Currency [00] 52" xfId="16638"/>
    <cellStyle name="Currency [00] 53" xfId="16639"/>
    <cellStyle name="Currency [00] 54" xfId="16640"/>
    <cellStyle name="Currency [00] 55" xfId="16641"/>
    <cellStyle name="Currency [00] 56" xfId="16642"/>
    <cellStyle name="Currency [00] 57" xfId="16643"/>
    <cellStyle name="Currency [00] 58" xfId="16644"/>
    <cellStyle name="Currency [00] 59" xfId="16645"/>
    <cellStyle name="Currency [00] 6" xfId="16646"/>
    <cellStyle name="Currency [00] 60" xfId="16647"/>
    <cellStyle name="Currency [00] 61" xfId="16648"/>
    <cellStyle name="Currency [00] 62" xfId="16649"/>
    <cellStyle name="Currency [00] 63" xfId="16650"/>
    <cellStyle name="Currency [00] 64" xfId="16651"/>
    <cellStyle name="Currency [00] 7" xfId="16652"/>
    <cellStyle name="Currency [00] 8" xfId="16653"/>
    <cellStyle name="Currency [00] 9" xfId="16654"/>
    <cellStyle name="Currency [1]" xfId="16655"/>
    <cellStyle name="Currency [2]" xfId="16656"/>
    <cellStyle name="Currency 2" xfId="16657"/>
    <cellStyle name="Currency 2 10" xfId="16658"/>
    <cellStyle name="Currency 2 11" xfId="16659"/>
    <cellStyle name="Currency 2 12" xfId="16660"/>
    <cellStyle name="Currency 2 13" xfId="16661"/>
    <cellStyle name="Currency 2 14" xfId="16662"/>
    <cellStyle name="Currency 2 15" xfId="16663"/>
    <cellStyle name="Currency 2 16" xfId="16664"/>
    <cellStyle name="Currency 2 17" xfId="16665"/>
    <cellStyle name="Currency 2 18" xfId="16666"/>
    <cellStyle name="Currency 2 19" xfId="16667"/>
    <cellStyle name="Currency 2 2" xfId="16668"/>
    <cellStyle name="Currency 2 2 10" xfId="16669"/>
    <cellStyle name="Currency 2 2 11" xfId="16670"/>
    <cellStyle name="Currency 2 2 2" xfId="16671"/>
    <cellStyle name="Currency 2 2 2 2" xfId="16672"/>
    <cellStyle name="Currency 2 2 3" xfId="16673"/>
    <cellStyle name="Currency 2 2 4" xfId="16674"/>
    <cellStyle name="Currency 2 2 5" xfId="16675"/>
    <cellStyle name="Currency 2 2 6" xfId="16676"/>
    <cellStyle name="Currency 2 2 7" xfId="16677"/>
    <cellStyle name="Currency 2 2 8" xfId="16678"/>
    <cellStyle name="Currency 2 2 9" xfId="16679"/>
    <cellStyle name="Currency 2 20" xfId="16680"/>
    <cellStyle name="Currency 2 21" xfId="16681"/>
    <cellStyle name="Currency 2 22" xfId="16682"/>
    <cellStyle name="Currency 2 23" xfId="16683"/>
    <cellStyle name="Currency 2 24" xfId="16684"/>
    <cellStyle name="Currency 2 25" xfId="16685"/>
    <cellStyle name="Currency 2 26" xfId="16686"/>
    <cellStyle name="Currency 2 27" xfId="16687"/>
    <cellStyle name="Currency 2 28" xfId="16688"/>
    <cellStyle name="Currency 2 29" xfId="16689"/>
    <cellStyle name="Currency 2 3" xfId="16690"/>
    <cellStyle name="Currency 2 30" xfId="16691"/>
    <cellStyle name="Currency 2 31" xfId="16692"/>
    <cellStyle name="Currency 2 32" xfId="16693"/>
    <cellStyle name="Currency 2 33" xfId="16694"/>
    <cellStyle name="Currency 2 34" xfId="16695"/>
    <cellStyle name="Currency 2 35" xfId="16696"/>
    <cellStyle name="Currency 2 36" xfId="16697"/>
    <cellStyle name="Currency 2 37" xfId="16698"/>
    <cellStyle name="Currency 2 38" xfId="16699"/>
    <cellStyle name="Currency 2 39" xfId="16700"/>
    <cellStyle name="Currency 2 4" xfId="16701"/>
    <cellStyle name="Currency 2 40" xfId="16702"/>
    <cellStyle name="Currency 2 41" xfId="16703"/>
    <cellStyle name="Currency 2 42" xfId="16704"/>
    <cellStyle name="Currency 2 43" xfId="16705"/>
    <cellStyle name="Currency 2 44" xfId="16706"/>
    <cellStyle name="Currency 2 45" xfId="16707"/>
    <cellStyle name="Currency 2 46" xfId="16708"/>
    <cellStyle name="Currency 2 47" xfId="16709"/>
    <cellStyle name="Currency 2 48" xfId="16710"/>
    <cellStyle name="Currency 2 49" xfId="16711"/>
    <cellStyle name="Currency 2 5" xfId="16712"/>
    <cellStyle name="Currency 2 50" xfId="16713"/>
    <cellStyle name="Currency 2 51" xfId="16714"/>
    <cellStyle name="Currency 2 52" xfId="16715"/>
    <cellStyle name="Currency 2 53" xfId="16716"/>
    <cellStyle name="Currency 2 54" xfId="16717"/>
    <cellStyle name="Currency 2 55" xfId="16718"/>
    <cellStyle name="Currency 2 56" xfId="16719"/>
    <cellStyle name="Currency 2 57" xfId="16720"/>
    <cellStyle name="Currency 2 58" xfId="16721"/>
    <cellStyle name="Currency 2 59" xfId="16722"/>
    <cellStyle name="Currency 2 6" xfId="16723"/>
    <cellStyle name="Currency 2 60" xfId="16724"/>
    <cellStyle name="Currency 2 61" xfId="16725"/>
    <cellStyle name="Currency 2 62" xfId="16726"/>
    <cellStyle name="Currency 2 63" xfId="16727"/>
    <cellStyle name="Currency 2 64" xfId="16728"/>
    <cellStyle name="Currency 2 65" xfId="30537"/>
    <cellStyle name="Currency 2 65 2" xfId="34108"/>
    <cellStyle name="Currency 2 66" xfId="32324"/>
    <cellStyle name="Currency 2 7" xfId="16729"/>
    <cellStyle name="Currency 2 8" xfId="16730"/>
    <cellStyle name="Currency 2 9" xfId="16731"/>
    <cellStyle name="Currency 3" xfId="16732"/>
    <cellStyle name="Currency 3 2" xfId="16733"/>
    <cellStyle name="Currency 3 2 2" xfId="16734"/>
    <cellStyle name="Currency 3 2 2 2" xfId="30539"/>
    <cellStyle name="Currency 3 2 2 2 2" xfId="34110"/>
    <cellStyle name="Currency 3 2 2 3" xfId="32326"/>
    <cellStyle name="Currency 3 2 3" xfId="30538"/>
    <cellStyle name="Currency 3 2 3 2" xfId="34109"/>
    <cellStyle name="Currency 3 2 4" xfId="32325"/>
    <cellStyle name="Currency 3 3" xfId="16735"/>
    <cellStyle name="Currency 3 3 2" xfId="30540"/>
    <cellStyle name="Currency 3 3 2 2" xfId="34111"/>
    <cellStyle name="Currency 3 3 3" xfId="32327"/>
    <cellStyle name="Currency 4" xfId="16736"/>
    <cellStyle name="Currency 4 2" xfId="16737"/>
    <cellStyle name="Currency 4 2 2" xfId="16738"/>
    <cellStyle name="Currency 4 2 2 2" xfId="16739"/>
    <cellStyle name="Currency 4 2 3" xfId="16740"/>
    <cellStyle name="Currency 4 3" xfId="16741"/>
    <cellStyle name="Currency 4 3 2" xfId="16742"/>
    <cellStyle name="Currency 4 3 2 2" xfId="30543"/>
    <cellStyle name="Currency 4 3 2 2 2" xfId="34114"/>
    <cellStyle name="Currency 4 3 2 3" xfId="32330"/>
    <cellStyle name="Currency 4 3 3" xfId="30542"/>
    <cellStyle name="Currency 4 3 3 2" xfId="34113"/>
    <cellStyle name="Currency 4 3 4" xfId="32329"/>
    <cellStyle name="Currency 4 4" xfId="16743"/>
    <cellStyle name="Currency 4 4 2" xfId="16744"/>
    <cellStyle name="Currency 4 4 2 2" xfId="16745"/>
    <cellStyle name="Currency 4 4 3" xfId="16746"/>
    <cellStyle name="Currency 4 5" xfId="16747"/>
    <cellStyle name="Currency 4 6" xfId="16748"/>
    <cellStyle name="Currency 4 6 2" xfId="30544"/>
    <cellStyle name="Currency 4 6 2 2" xfId="34115"/>
    <cellStyle name="Currency 4 6 3" xfId="32331"/>
    <cellStyle name="Currency 4 7" xfId="30541"/>
    <cellStyle name="Currency 4 7 2" xfId="34112"/>
    <cellStyle name="Currency 4 8" xfId="32328"/>
    <cellStyle name="Currency(000)" xfId="16749"/>
    <cellStyle name="Currency(000) 2" xfId="16750"/>
    <cellStyle name="Currency(000) 2 2" xfId="16751"/>
    <cellStyle name="Currency(000) 3" xfId="16752"/>
    <cellStyle name="Currency0" xfId="16753"/>
    <cellStyle name="Currency0 10" xfId="16754"/>
    <cellStyle name="Currency0 11" xfId="16755"/>
    <cellStyle name="Currency0 12" xfId="16756"/>
    <cellStyle name="Currency0 13" xfId="16757"/>
    <cellStyle name="Currency0 14" xfId="16758"/>
    <cellStyle name="Currency0 15" xfId="16759"/>
    <cellStyle name="Currency0 16" xfId="16760"/>
    <cellStyle name="Currency0 17" xfId="16761"/>
    <cellStyle name="Currency0 18" xfId="16762"/>
    <cellStyle name="Currency0 19" xfId="16763"/>
    <cellStyle name="Currency0 2" xfId="16764"/>
    <cellStyle name="Currency0 2 2" xfId="16765"/>
    <cellStyle name="Currency0 2 3" xfId="16766"/>
    <cellStyle name="Currency0 2 4" xfId="16767"/>
    <cellStyle name="Currency0 2 5" xfId="16768"/>
    <cellStyle name="Currency0 2 6" xfId="16769"/>
    <cellStyle name="Currency0 2 7" xfId="16770"/>
    <cellStyle name="Currency0 20" xfId="16771"/>
    <cellStyle name="Currency0 21" xfId="16772"/>
    <cellStyle name="Currency0 22" xfId="16773"/>
    <cellStyle name="Currency0 23" xfId="16774"/>
    <cellStyle name="Currency0 24" xfId="16775"/>
    <cellStyle name="Currency0 25" xfId="16776"/>
    <cellStyle name="Currency0 26" xfId="16777"/>
    <cellStyle name="Currency0 27" xfId="16778"/>
    <cellStyle name="Currency0 28" xfId="16779"/>
    <cellStyle name="Currency0 29" xfId="16780"/>
    <cellStyle name="Currency0 3" xfId="16781"/>
    <cellStyle name="Currency0 3 2" xfId="16782"/>
    <cellStyle name="Currency0 3 3" xfId="16783"/>
    <cellStyle name="Currency0 3 4" xfId="16784"/>
    <cellStyle name="Currency0 3 5" xfId="16785"/>
    <cellStyle name="Currency0 3 6" xfId="16786"/>
    <cellStyle name="Currency0 3 7" xfId="16787"/>
    <cellStyle name="Currency0 30" xfId="16788"/>
    <cellStyle name="Currency0 31" xfId="16789"/>
    <cellStyle name="Currency0 32" xfId="16790"/>
    <cellStyle name="Currency0 33" xfId="16791"/>
    <cellStyle name="Currency0 34" xfId="16792"/>
    <cellStyle name="Currency0 35" xfId="16793"/>
    <cellStyle name="Currency0 36" xfId="16794"/>
    <cellStyle name="Currency0 37" xfId="16795"/>
    <cellStyle name="Currency0 38" xfId="16796"/>
    <cellStyle name="Currency0 39" xfId="16797"/>
    <cellStyle name="Currency0 4" xfId="16798"/>
    <cellStyle name="Currency0 4 2" xfId="16799"/>
    <cellStyle name="Currency0 4 3" xfId="16800"/>
    <cellStyle name="Currency0 4 4" xfId="16801"/>
    <cellStyle name="Currency0 4 5" xfId="16802"/>
    <cellStyle name="Currency0 4 6" xfId="16803"/>
    <cellStyle name="Currency0 4 7" xfId="16804"/>
    <cellStyle name="Currency0 40" xfId="16805"/>
    <cellStyle name="Currency0 41" xfId="16806"/>
    <cellStyle name="Currency0 42" xfId="16807"/>
    <cellStyle name="Currency0 43" xfId="16808"/>
    <cellStyle name="Currency0 44" xfId="16809"/>
    <cellStyle name="Currency0 45" xfId="16810"/>
    <cellStyle name="Currency0 46" xfId="16811"/>
    <cellStyle name="Currency0 47" xfId="16812"/>
    <cellStyle name="Currency0 48" xfId="16813"/>
    <cellStyle name="Currency0 49" xfId="16814"/>
    <cellStyle name="Currency0 5" xfId="16815"/>
    <cellStyle name="Currency0 5 2" xfId="16816"/>
    <cellStyle name="Currency0 5 3" xfId="16817"/>
    <cellStyle name="Currency0 5 4" xfId="16818"/>
    <cellStyle name="Currency0 5 5" xfId="16819"/>
    <cellStyle name="Currency0 5 6" xfId="16820"/>
    <cellStyle name="Currency0 5 7" xfId="16821"/>
    <cellStyle name="Currency0 50" xfId="16822"/>
    <cellStyle name="Currency0 51" xfId="16823"/>
    <cellStyle name="Currency0 52" xfId="16824"/>
    <cellStyle name="Currency0 53" xfId="16825"/>
    <cellStyle name="Currency0 54" xfId="16826"/>
    <cellStyle name="Currency0 55" xfId="16827"/>
    <cellStyle name="Currency0 56" xfId="16828"/>
    <cellStyle name="Currency0 57" xfId="16829"/>
    <cellStyle name="Currency0 58" xfId="16830"/>
    <cellStyle name="Currency0 59" xfId="16831"/>
    <cellStyle name="Currency0 6" xfId="16832"/>
    <cellStyle name="Currency0 6 2" xfId="16833"/>
    <cellStyle name="Currency0 6 3" xfId="16834"/>
    <cellStyle name="Currency0 6 4" xfId="16835"/>
    <cellStyle name="Currency0 6 5" xfId="16836"/>
    <cellStyle name="Currency0 6 6" xfId="16837"/>
    <cellStyle name="Currency0 6 7" xfId="16838"/>
    <cellStyle name="Currency0 60" xfId="16839"/>
    <cellStyle name="Currency0 61" xfId="16840"/>
    <cellStyle name="Currency0 62" xfId="16841"/>
    <cellStyle name="Currency0 63" xfId="16842"/>
    <cellStyle name="Currency0 64" xfId="16843"/>
    <cellStyle name="Currency0 65" xfId="16844"/>
    <cellStyle name="Currency0 66" xfId="16845"/>
    <cellStyle name="Currency0 67" xfId="16846"/>
    <cellStyle name="Currency0 68" xfId="16847"/>
    <cellStyle name="Currency0 69" xfId="16848"/>
    <cellStyle name="Currency0 7" xfId="16849"/>
    <cellStyle name="Currency0 8" xfId="16850"/>
    <cellStyle name="Currency0 9" xfId="16851"/>
    <cellStyle name="Date" xfId="16852"/>
    <cellStyle name="Date [d-mmm-yy]" xfId="16853"/>
    <cellStyle name="Date [mm-d-yy]" xfId="16854"/>
    <cellStyle name="Date [mm-d-yyyy]" xfId="16855"/>
    <cellStyle name="Date [mm-d-yyyy] 2" xfId="16856"/>
    <cellStyle name="Date [mmm-yy]" xfId="16857"/>
    <cellStyle name="Date 2" xfId="16858"/>
    <cellStyle name="Date 3" xfId="16859"/>
    <cellStyle name="Date 4" xfId="16860"/>
    <cellStyle name="Date 5" xfId="16861"/>
    <cellStyle name="Date 6" xfId="16862"/>
    <cellStyle name="Date 7" xfId="16863"/>
    <cellStyle name="Date 8" xfId="16864"/>
    <cellStyle name="Date Short" xfId="16865"/>
    <cellStyle name="Date_15 Lampiran Management Letter JBN update" xfId="16866"/>
    <cellStyle name="Dezimal [0]_PERSON2" xfId="16867"/>
    <cellStyle name="Dezimal_PERSON2" xfId="16868"/>
    <cellStyle name="Discount" xfId="16869"/>
    <cellStyle name="eárky [0]_laroux" xfId="16870"/>
    <cellStyle name="eárky_laroux" xfId="16871"/>
    <cellStyle name="Empty" xfId="16872"/>
    <cellStyle name="Enter Currency (0)" xfId="16873"/>
    <cellStyle name="Enter Currency (0) 10" xfId="16874"/>
    <cellStyle name="Enter Currency (0) 11" xfId="16875"/>
    <cellStyle name="Enter Currency (0) 12" xfId="16876"/>
    <cellStyle name="Enter Currency (0) 13" xfId="16877"/>
    <cellStyle name="Enter Currency (0) 14" xfId="16878"/>
    <cellStyle name="Enter Currency (0) 15" xfId="16879"/>
    <cellStyle name="Enter Currency (0) 16" xfId="16880"/>
    <cellStyle name="Enter Currency (0) 17" xfId="16881"/>
    <cellStyle name="Enter Currency (0) 18" xfId="16882"/>
    <cellStyle name="Enter Currency (0) 19" xfId="16883"/>
    <cellStyle name="Enter Currency (0) 2" xfId="16884"/>
    <cellStyle name="Enter Currency (0) 20" xfId="16885"/>
    <cellStyle name="Enter Currency (0) 21" xfId="16886"/>
    <cellStyle name="Enter Currency (0) 22" xfId="16887"/>
    <cellStyle name="Enter Currency (0) 23" xfId="16888"/>
    <cellStyle name="Enter Currency (0) 24" xfId="16889"/>
    <cellStyle name="Enter Currency (0) 25" xfId="16890"/>
    <cellStyle name="Enter Currency (0) 26" xfId="16891"/>
    <cellStyle name="Enter Currency (0) 27" xfId="16892"/>
    <cellStyle name="Enter Currency (0) 28" xfId="16893"/>
    <cellStyle name="Enter Currency (0) 29" xfId="16894"/>
    <cellStyle name="Enter Currency (0) 3" xfId="16895"/>
    <cellStyle name="Enter Currency (0) 30" xfId="16896"/>
    <cellStyle name="Enter Currency (0) 31" xfId="16897"/>
    <cellStyle name="Enter Currency (0) 32" xfId="16898"/>
    <cellStyle name="Enter Currency (0) 33" xfId="16899"/>
    <cellStyle name="Enter Currency (0) 34" xfId="16900"/>
    <cellStyle name="Enter Currency (0) 35" xfId="16901"/>
    <cellStyle name="Enter Currency (0) 36" xfId="16902"/>
    <cellStyle name="Enter Currency (0) 37" xfId="16903"/>
    <cellStyle name="Enter Currency (0) 38" xfId="16904"/>
    <cellStyle name="Enter Currency (0) 39" xfId="16905"/>
    <cellStyle name="Enter Currency (0) 4" xfId="16906"/>
    <cellStyle name="Enter Currency (0) 40" xfId="16907"/>
    <cellStyle name="Enter Currency (0) 41" xfId="16908"/>
    <cellStyle name="Enter Currency (0) 42" xfId="16909"/>
    <cellStyle name="Enter Currency (0) 43" xfId="16910"/>
    <cellStyle name="Enter Currency (0) 44" xfId="16911"/>
    <cellStyle name="Enter Currency (0) 45" xfId="16912"/>
    <cellStyle name="Enter Currency (0) 46" xfId="16913"/>
    <cellStyle name="Enter Currency (0) 47" xfId="16914"/>
    <cellStyle name="Enter Currency (0) 48" xfId="16915"/>
    <cellStyle name="Enter Currency (0) 49" xfId="16916"/>
    <cellStyle name="Enter Currency (0) 5" xfId="16917"/>
    <cellStyle name="Enter Currency (0) 50" xfId="16918"/>
    <cellStyle name="Enter Currency (0) 51" xfId="16919"/>
    <cellStyle name="Enter Currency (0) 52" xfId="16920"/>
    <cellStyle name="Enter Currency (0) 53" xfId="16921"/>
    <cellStyle name="Enter Currency (0) 54" xfId="16922"/>
    <cellStyle name="Enter Currency (0) 55" xfId="16923"/>
    <cellStyle name="Enter Currency (0) 56" xfId="16924"/>
    <cellStyle name="Enter Currency (0) 57" xfId="16925"/>
    <cellStyle name="Enter Currency (0) 58" xfId="16926"/>
    <cellStyle name="Enter Currency (0) 59" xfId="16927"/>
    <cellStyle name="Enter Currency (0) 6" xfId="16928"/>
    <cellStyle name="Enter Currency (0) 60" xfId="16929"/>
    <cellStyle name="Enter Currency (0) 61" xfId="16930"/>
    <cellStyle name="Enter Currency (0) 62" xfId="16931"/>
    <cellStyle name="Enter Currency (0) 63" xfId="16932"/>
    <cellStyle name="Enter Currency (0) 64" xfId="16933"/>
    <cellStyle name="Enter Currency (0) 7" xfId="16934"/>
    <cellStyle name="Enter Currency (0) 8" xfId="16935"/>
    <cellStyle name="Enter Currency (0) 9" xfId="16936"/>
    <cellStyle name="Enter Currency (2)" xfId="16937"/>
    <cellStyle name="Enter Currency (2) 10" xfId="16938"/>
    <cellStyle name="Enter Currency (2) 11" xfId="16939"/>
    <cellStyle name="Enter Currency (2) 12" xfId="16940"/>
    <cellStyle name="Enter Currency (2) 13" xfId="16941"/>
    <cellStyle name="Enter Currency (2) 14" xfId="16942"/>
    <cellStyle name="Enter Currency (2) 15" xfId="16943"/>
    <cellStyle name="Enter Currency (2) 16" xfId="16944"/>
    <cellStyle name="Enter Currency (2) 17" xfId="16945"/>
    <cellStyle name="Enter Currency (2) 18" xfId="16946"/>
    <cellStyle name="Enter Currency (2) 19" xfId="16947"/>
    <cellStyle name="Enter Currency (2) 2" xfId="16948"/>
    <cellStyle name="Enter Currency (2) 20" xfId="16949"/>
    <cellStyle name="Enter Currency (2) 21" xfId="16950"/>
    <cellStyle name="Enter Currency (2) 22" xfId="16951"/>
    <cellStyle name="Enter Currency (2) 23" xfId="16952"/>
    <cellStyle name="Enter Currency (2) 24" xfId="16953"/>
    <cellStyle name="Enter Currency (2) 25" xfId="16954"/>
    <cellStyle name="Enter Currency (2) 26" xfId="16955"/>
    <cellStyle name="Enter Currency (2) 27" xfId="16956"/>
    <cellStyle name="Enter Currency (2) 28" xfId="16957"/>
    <cellStyle name="Enter Currency (2) 29" xfId="16958"/>
    <cellStyle name="Enter Currency (2) 3" xfId="16959"/>
    <cellStyle name="Enter Currency (2) 30" xfId="16960"/>
    <cellStyle name="Enter Currency (2) 31" xfId="16961"/>
    <cellStyle name="Enter Currency (2) 32" xfId="16962"/>
    <cellStyle name="Enter Currency (2) 33" xfId="16963"/>
    <cellStyle name="Enter Currency (2) 34" xfId="16964"/>
    <cellStyle name="Enter Currency (2) 35" xfId="16965"/>
    <cellStyle name="Enter Currency (2) 36" xfId="16966"/>
    <cellStyle name="Enter Currency (2) 37" xfId="16967"/>
    <cellStyle name="Enter Currency (2) 38" xfId="16968"/>
    <cellStyle name="Enter Currency (2) 39" xfId="16969"/>
    <cellStyle name="Enter Currency (2) 4" xfId="16970"/>
    <cellStyle name="Enter Currency (2) 40" xfId="16971"/>
    <cellStyle name="Enter Currency (2) 41" xfId="16972"/>
    <cellStyle name="Enter Currency (2) 42" xfId="16973"/>
    <cellStyle name="Enter Currency (2) 43" xfId="16974"/>
    <cellStyle name="Enter Currency (2) 44" xfId="16975"/>
    <cellStyle name="Enter Currency (2) 45" xfId="16976"/>
    <cellStyle name="Enter Currency (2) 46" xfId="16977"/>
    <cellStyle name="Enter Currency (2) 47" xfId="16978"/>
    <cellStyle name="Enter Currency (2) 48" xfId="16979"/>
    <cellStyle name="Enter Currency (2) 49" xfId="16980"/>
    <cellStyle name="Enter Currency (2) 5" xfId="16981"/>
    <cellStyle name="Enter Currency (2) 50" xfId="16982"/>
    <cellStyle name="Enter Currency (2) 51" xfId="16983"/>
    <cellStyle name="Enter Currency (2) 52" xfId="16984"/>
    <cellStyle name="Enter Currency (2) 53" xfId="16985"/>
    <cellStyle name="Enter Currency (2) 54" xfId="16986"/>
    <cellStyle name="Enter Currency (2) 55" xfId="16987"/>
    <cellStyle name="Enter Currency (2) 56" xfId="16988"/>
    <cellStyle name="Enter Currency (2) 57" xfId="16989"/>
    <cellStyle name="Enter Currency (2) 58" xfId="16990"/>
    <cellStyle name="Enter Currency (2) 59" xfId="16991"/>
    <cellStyle name="Enter Currency (2) 6" xfId="16992"/>
    <cellStyle name="Enter Currency (2) 60" xfId="16993"/>
    <cellStyle name="Enter Currency (2) 61" xfId="16994"/>
    <cellStyle name="Enter Currency (2) 62" xfId="16995"/>
    <cellStyle name="Enter Currency (2) 63" xfId="16996"/>
    <cellStyle name="Enter Currency (2) 64" xfId="16997"/>
    <cellStyle name="Enter Currency (2) 7" xfId="16998"/>
    <cellStyle name="Enter Currency (2) 8" xfId="16999"/>
    <cellStyle name="Enter Currency (2) 9" xfId="17000"/>
    <cellStyle name="Enter Units (0)" xfId="17001"/>
    <cellStyle name="Enter Units (0) 10" xfId="17002"/>
    <cellStyle name="Enter Units (0) 11" xfId="17003"/>
    <cellStyle name="Enter Units (0) 12" xfId="17004"/>
    <cellStyle name="Enter Units (0) 13" xfId="17005"/>
    <cellStyle name="Enter Units (0) 14" xfId="17006"/>
    <cellStyle name="Enter Units (0) 15" xfId="17007"/>
    <cellStyle name="Enter Units (0) 16" xfId="17008"/>
    <cellStyle name="Enter Units (0) 17" xfId="17009"/>
    <cellStyle name="Enter Units (0) 18" xfId="17010"/>
    <cellStyle name="Enter Units (0) 19" xfId="17011"/>
    <cellStyle name="Enter Units (0) 2" xfId="17012"/>
    <cellStyle name="Enter Units (0) 20" xfId="17013"/>
    <cellStyle name="Enter Units (0) 21" xfId="17014"/>
    <cellStyle name="Enter Units (0) 22" xfId="17015"/>
    <cellStyle name="Enter Units (0) 23" xfId="17016"/>
    <cellStyle name="Enter Units (0) 24" xfId="17017"/>
    <cellStyle name="Enter Units (0) 25" xfId="17018"/>
    <cellStyle name="Enter Units (0) 26" xfId="17019"/>
    <cellStyle name="Enter Units (0) 27" xfId="17020"/>
    <cellStyle name="Enter Units (0) 28" xfId="17021"/>
    <cellStyle name="Enter Units (0) 29" xfId="17022"/>
    <cellStyle name="Enter Units (0) 3" xfId="17023"/>
    <cellStyle name="Enter Units (0) 30" xfId="17024"/>
    <cellStyle name="Enter Units (0) 31" xfId="17025"/>
    <cellStyle name="Enter Units (0) 32" xfId="17026"/>
    <cellStyle name="Enter Units (0) 33" xfId="17027"/>
    <cellStyle name="Enter Units (0) 34" xfId="17028"/>
    <cellStyle name="Enter Units (0) 35" xfId="17029"/>
    <cellStyle name="Enter Units (0) 36" xfId="17030"/>
    <cellStyle name="Enter Units (0) 37" xfId="17031"/>
    <cellStyle name="Enter Units (0) 38" xfId="17032"/>
    <cellStyle name="Enter Units (0) 39" xfId="17033"/>
    <cellStyle name="Enter Units (0) 4" xfId="17034"/>
    <cellStyle name="Enter Units (0) 40" xfId="17035"/>
    <cellStyle name="Enter Units (0) 41" xfId="17036"/>
    <cellStyle name="Enter Units (0) 42" xfId="17037"/>
    <cellStyle name="Enter Units (0) 43" xfId="17038"/>
    <cellStyle name="Enter Units (0) 44" xfId="17039"/>
    <cellStyle name="Enter Units (0) 45" xfId="17040"/>
    <cellStyle name="Enter Units (0) 46" xfId="17041"/>
    <cellStyle name="Enter Units (0) 47" xfId="17042"/>
    <cellStyle name="Enter Units (0) 48" xfId="17043"/>
    <cellStyle name="Enter Units (0) 49" xfId="17044"/>
    <cellStyle name="Enter Units (0) 5" xfId="17045"/>
    <cellStyle name="Enter Units (0) 50" xfId="17046"/>
    <cellStyle name="Enter Units (0) 51" xfId="17047"/>
    <cellStyle name="Enter Units (0) 52" xfId="17048"/>
    <cellStyle name="Enter Units (0) 53" xfId="17049"/>
    <cellStyle name="Enter Units (0) 54" xfId="17050"/>
    <cellStyle name="Enter Units (0) 55" xfId="17051"/>
    <cellStyle name="Enter Units (0) 56" xfId="17052"/>
    <cellStyle name="Enter Units (0) 57" xfId="17053"/>
    <cellStyle name="Enter Units (0) 58" xfId="17054"/>
    <cellStyle name="Enter Units (0) 59" xfId="17055"/>
    <cellStyle name="Enter Units (0) 6" xfId="17056"/>
    <cellStyle name="Enter Units (0) 60" xfId="17057"/>
    <cellStyle name="Enter Units (0) 61" xfId="17058"/>
    <cellStyle name="Enter Units (0) 62" xfId="17059"/>
    <cellStyle name="Enter Units (0) 63" xfId="17060"/>
    <cellStyle name="Enter Units (0) 64" xfId="17061"/>
    <cellStyle name="Enter Units (0) 7" xfId="17062"/>
    <cellStyle name="Enter Units (0) 8" xfId="17063"/>
    <cellStyle name="Enter Units (0) 9" xfId="17064"/>
    <cellStyle name="Enter Units (1)" xfId="17065"/>
    <cellStyle name="Enter Units (1) 10" xfId="17066"/>
    <cellStyle name="Enter Units (1) 11" xfId="17067"/>
    <cellStyle name="Enter Units (1) 12" xfId="17068"/>
    <cellStyle name="Enter Units (1) 13" xfId="17069"/>
    <cellStyle name="Enter Units (1) 14" xfId="17070"/>
    <cellStyle name="Enter Units (1) 15" xfId="17071"/>
    <cellStyle name="Enter Units (1) 16" xfId="17072"/>
    <cellStyle name="Enter Units (1) 17" xfId="17073"/>
    <cellStyle name="Enter Units (1) 18" xfId="17074"/>
    <cellStyle name="Enter Units (1) 19" xfId="17075"/>
    <cellStyle name="Enter Units (1) 2" xfId="17076"/>
    <cellStyle name="Enter Units (1) 20" xfId="17077"/>
    <cellStyle name="Enter Units (1) 21" xfId="17078"/>
    <cellStyle name="Enter Units (1) 22" xfId="17079"/>
    <cellStyle name="Enter Units (1) 23" xfId="17080"/>
    <cellStyle name="Enter Units (1) 24" xfId="17081"/>
    <cellStyle name="Enter Units (1) 25" xfId="17082"/>
    <cellStyle name="Enter Units (1) 26" xfId="17083"/>
    <cellStyle name="Enter Units (1) 27" xfId="17084"/>
    <cellStyle name="Enter Units (1) 28" xfId="17085"/>
    <cellStyle name="Enter Units (1) 29" xfId="17086"/>
    <cellStyle name="Enter Units (1) 3" xfId="17087"/>
    <cellStyle name="Enter Units (1) 30" xfId="17088"/>
    <cellStyle name="Enter Units (1) 31" xfId="17089"/>
    <cellStyle name="Enter Units (1) 32" xfId="17090"/>
    <cellStyle name="Enter Units (1) 33" xfId="17091"/>
    <cellStyle name="Enter Units (1) 34" xfId="17092"/>
    <cellStyle name="Enter Units (1) 35" xfId="17093"/>
    <cellStyle name="Enter Units (1) 36" xfId="17094"/>
    <cellStyle name="Enter Units (1) 37" xfId="17095"/>
    <cellStyle name="Enter Units (1) 38" xfId="17096"/>
    <cellStyle name="Enter Units (1) 39" xfId="17097"/>
    <cellStyle name="Enter Units (1) 4" xfId="17098"/>
    <cellStyle name="Enter Units (1) 40" xfId="17099"/>
    <cellStyle name="Enter Units (1) 41" xfId="17100"/>
    <cellStyle name="Enter Units (1) 42" xfId="17101"/>
    <cellStyle name="Enter Units (1) 43" xfId="17102"/>
    <cellStyle name="Enter Units (1) 44" xfId="17103"/>
    <cellStyle name="Enter Units (1) 45" xfId="17104"/>
    <cellStyle name="Enter Units (1) 46" xfId="17105"/>
    <cellStyle name="Enter Units (1) 47" xfId="17106"/>
    <cellStyle name="Enter Units (1) 48" xfId="17107"/>
    <cellStyle name="Enter Units (1) 49" xfId="17108"/>
    <cellStyle name="Enter Units (1) 5" xfId="17109"/>
    <cellStyle name="Enter Units (1) 50" xfId="17110"/>
    <cellStyle name="Enter Units (1) 51" xfId="17111"/>
    <cellStyle name="Enter Units (1) 52" xfId="17112"/>
    <cellStyle name="Enter Units (1) 53" xfId="17113"/>
    <cellStyle name="Enter Units (1) 54" xfId="17114"/>
    <cellStyle name="Enter Units (1) 55" xfId="17115"/>
    <cellStyle name="Enter Units (1) 56" xfId="17116"/>
    <cellStyle name="Enter Units (1) 57" xfId="17117"/>
    <cellStyle name="Enter Units (1) 58" xfId="17118"/>
    <cellStyle name="Enter Units (1) 59" xfId="17119"/>
    <cellStyle name="Enter Units (1) 6" xfId="17120"/>
    <cellStyle name="Enter Units (1) 60" xfId="17121"/>
    <cellStyle name="Enter Units (1) 61" xfId="17122"/>
    <cellStyle name="Enter Units (1) 62" xfId="17123"/>
    <cellStyle name="Enter Units (1) 63" xfId="17124"/>
    <cellStyle name="Enter Units (1) 64" xfId="17125"/>
    <cellStyle name="Enter Units (1) 7" xfId="17126"/>
    <cellStyle name="Enter Units (1) 8" xfId="17127"/>
    <cellStyle name="Enter Units (1) 9" xfId="17128"/>
    <cellStyle name="Enter Units (2)" xfId="17129"/>
    <cellStyle name="Enter Units (2) 10" xfId="17130"/>
    <cellStyle name="Enter Units (2) 11" xfId="17131"/>
    <cellStyle name="Enter Units (2) 12" xfId="17132"/>
    <cellStyle name="Enter Units (2) 13" xfId="17133"/>
    <cellStyle name="Enter Units (2) 14" xfId="17134"/>
    <cellStyle name="Enter Units (2) 15" xfId="17135"/>
    <cellStyle name="Enter Units (2) 16" xfId="17136"/>
    <cellStyle name="Enter Units (2) 17" xfId="17137"/>
    <cellStyle name="Enter Units (2) 18" xfId="17138"/>
    <cellStyle name="Enter Units (2) 19" xfId="17139"/>
    <cellStyle name="Enter Units (2) 2" xfId="17140"/>
    <cellStyle name="Enter Units (2) 20" xfId="17141"/>
    <cellStyle name="Enter Units (2) 21" xfId="17142"/>
    <cellStyle name="Enter Units (2) 22" xfId="17143"/>
    <cellStyle name="Enter Units (2) 23" xfId="17144"/>
    <cellStyle name="Enter Units (2) 24" xfId="17145"/>
    <cellStyle name="Enter Units (2) 25" xfId="17146"/>
    <cellStyle name="Enter Units (2) 26" xfId="17147"/>
    <cellStyle name="Enter Units (2) 27" xfId="17148"/>
    <cellStyle name="Enter Units (2) 28" xfId="17149"/>
    <cellStyle name="Enter Units (2) 29" xfId="17150"/>
    <cellStyle name="Enter Units (2) 3" xfId="17151"/>
    <cellStyle name="Enter Units (2) 30" xfId="17152"/>
    <cellStyle name="Enter Units (2) 31" xfId="17153"/>
    <cellStyle name="Enter Units (2) 32" xfId="17154"/>
    <cellStyle name="Enter Units (2) 33" xfId="17155"/>
    <cellStyle name="Enter Units (2) 34" xfId="17156"/>
    <cellStyle name="Enter Units (2) 35" xfId="17157"/>
    <cellStyle name="Enter Units (2) 36" xfId="17158"/>
    <cellStyle name="Enter Units (2) 37" xfId="17159"/>
    <cellStyle name="Enter Units (2) 38" xfId="17160"/>
    <cellStyle name="Enter Units (2) 39" xfId="17161"/>
    <cellStyle name="Enter Units (2) 4" xfId="17162"/>
    <cellStyle name="Enter Units (2) 40" xfId="17163"/>
    <cellStyle name="Enter Units (2) 41" xfId="17164"/>
    <cellStyle name="Enter Units (2) 42" xfId="17165"/>
    <cellStyle name="Enter Units (2) 43" xfId="17166"/>
    <cellStyle name="Enter Units (2) 44" xfId="17167"/>
    <cellStyle name="Enter Units (2) 45" xfId="17168"/>
    <cellStyle name="Enter Units (2) 46" xfId="17169"/>
    <cellStyle name="Enter Units (2) 47" xfId="17170"/>
    <cellStyle name="Enter Units (2) 48" xfId="17171"/>
    <cellStyle name="Enter Units (2) 49" xfId="17172"/>
    <cellStyle name="Enter Units (2) 5" xfId="17173"/>
    <cellStyle name="Enter Units (2) 50" xfId="17174"/>
    <cellStyle name="Enter Units (2) 51" xfId="17175"/>
    <cellStyle name="Enter Units (2) 52" xfId="17176"/>
    <cellStyle name="Enter Units (2) 53" xfId="17177"/>
    <cellStyle name="Enter Units (2) 54" xfId="17178"/>
    <cellStyle name="Enter Units (2) 55" xfId="17179"/>
    <cellStyle name="Enter Units (2) 56" xfId="17180"/>
    <cellStyle name="Enter Units (2) 57" xfId="17181"/>
    <cellStyle name="Enter Units (2) 58" xfId="17182"/>
    <cellStyle name="Enter Units (2) 59" xfId="17183"/>
    <cellStyle name="Enter Units (2) 6" xfId="17184"/>
    <cellStyle name="Enter Units (2) 60" xfId="17185"/>
    <cellStyle name="Enter Units (2) 61" xfId="17186"/>
    <cellStyle name="Enter Units (2) 62" xfId="17187"/>
    <cellStyle name="Enter Units (2) 63" xfId="17188"/>
    <cellStyle name="Enter Units (2) 64" xfId="17189"/>
    <cellStyle name="Enter Units (2) 7" xfId="17190"/>
    <cellStyle name="Enter Units (2) 8" xfId="17191"/>
    <cellStyle name="Enter Units (2) 9" xfId="17192"/>
    <cellStyle name="Entered" xfId="17193"/>
    <cellStyle name="Entered 2" xfId="17194"/>
    <cellStyle name="Euro" xfId="17195"/>
    <cellStyle name="Explanatory Text 10" xfId="17196"/>
    <cellStyle name="Explanatory Text 11" xfId="17197"/>
    <cellStyle name="Explanatory Text 12" xfId="17198"/>
    <cellStyle name="Explanatory Text 13" xfId="17199"/>
    <cellStyle name="Explanatory Text 14" xfId="17200"/>
    <cellStyle name="Explanatory Text 15" xfId="17201"/>
    <cellStyle name="Explanatory Text 16" xfId="17202"/>
    <cellStyle name="Explanatory Text 17" xfId="17203"/>
    <cellStyle name="Explanatory Text 18" xfId="17204"/>
    <cellStyle name="Explanatory Text 19" xfId="17205"/>
    <cellStyle name="Explanatory Text 2" xfId="17206"/>
    <cellStyle name="Explanatory Text 2 10" xfId="17207"/>
    <cellStyle name="Explanatory Text 2 11" xfId="17208"/>
    <cellStyle name="Explanatory Text 2 12" xfId="17209"/>
    <cellStyle name="Explanatory Text 2 2" xfId="17210"/>
    <cellStyle name="Explanatory Text 2 2 10" xfId="17211"/>
    <cellStyle name="Explanatory Text 2 2 2" xfId="17212"/>
    <cellStyle name="Explanatory Text 2 2 3" xfId="17213"/>
    <cellStyle name="Explanatory Text 2 2 4" xfId="17214"/>
    <cellStyle name="Explanatory Text 2 2 5" xfId="17215"/>
    <cellStyle name="Explanatory Text 2 2 6" xfId="17216"/>
    <cellStyle name="Explanatory Text 2 2 7" xfId="17217"/>
    <cellStyle name="Explanatory Text 2 2 8" xfId="17218"/>
    <cellStyle name="Explanatory Text 2 2 9" xfId="17219"/>
    <cellStyle name="Explanatory Text 2 3" xfId="17220"/>
    <cellStyle name="Explanatory Text 2 4" xfId="17221"/>
    <cellStyle name="Explanatory Text 2 5" xfId="17222"/>
    <cellStyle name="Explanatory Text 2 6" xfId="17223"/>
    <cellStyle name="Explanatory Text 2 7" xfId="17224"/>
    <cellStyle name="Explanatory Text 2 8" xfId="17225"/>
    <cellStyle name="Explanatory Text 2 9" xfId="17226"/>
    <cellStyle name="Explanatory Text 20" xfId="17227"/>
    <cellStyle name="Explanatory Text 21" xfId="17228"/>
    <cellStyle name="Explanatory Text 22" xfId="17229"/>
    <cellStyle name="Explanatory Text 23" xfId="17230"/>
    <cellStyle name="Explanatory Text 24" xfId="17231"/>
    <cellStyle name="Explanatory Text 25" xfId="17232"/>
    <cellStyle name="Explanatory Text 26" xfId="17233"/>
    <cellStyle name="Explanatory Text 27" xfId="17234"/>
    <cellStyle name="Explanatory Text 28" xfId="17235"/>
    <cellStyle name="Explanatory Text 29" xfId="17236"/>
    <cellStyle name="Explanatory Text 3" xfId="17237"/>
    <cellStyle name="Explanatory Text 30" xfId="17238"/>
    <cellStyle name="Explanatory Text 31" xfId="17239"/>
    <cellStyle name="Explanatory Text 32" xfId="17240"/>
    <cellStyle name="Explanatory Text 33" xfId="17241"/>
    <cellStyle name="Explanatory Text 34" xfId="17242"/>
    <cellStyle name="Explanatory Text 35" xfId="17243"/>
    <cellStyle name="Explanatory Text 36" xfId="17244"/>
    <cellStyle name="Explanatory Text 37" xfId="17245"/>
    <cellStyle name="Explanatory Text 38" xfId="17246"/>
    <cellStyle name="Explanatory Text 39" xfId="17247"/>
    <cellStyle name="Explanatory Text 4" xfId="17248"/>
    <cellStyle name="Explanatory Text 40" xfId="17249"/>
    <cellStyle name="Explanatory Text 41" xfId="17250"/>
    <cellStyle name="Explanatory Text 42" xfId="17251"/>
    <cellStyle name="Explanatory Text 43" xfId="17252"/>
    <cellStyle name="Explanatory Text 44" xfId="17253"/>
    <cellStyle name="Explanatory Text 45" xfId="17254"/>
    <cellStyle name="Explanatory Text 46" xfId="17255"/>
    <cellStyle name="Explanatory Text 47" xfId="17256"/>
    <cellStyle name="Explanatory Text 48" xfId="17257"/>
    <cellStyle name="Explanatory Text 49" xfId="17258"/>
    <cellStyle name="Explanatory Text 5" xfId="17259"/>
    <cellStyle name="Explanatory Text 50" xfId="17260"/>
    <cellStyle name="Explanatory Text 51" xfId="17261"/>
    <cellStyle name="Explanatory Text 52" xfId="17262"/>
    <cellStyle name="Explanatory Text 53" xfId="17263"/>
    <cellStyle name="Explanatory Text 54" xfId="17264"/>
    <cellStyle name="Explanatory Text 55" xfId="17265"/>
    <cellStyle name="Explanatory Text 56" xfId="17266"/>
    <cellStyle name="Explanatory Text 57" xfId="17267"/>
    <cellStyle name="Explanatory Text 58" xfId="17268"/>
    <cellStyle name="Explanatory Text 6" xfId="17269"/>
    <cellStyle name="Explanatory Text 7" xfId="17270"/>
    <cellStyle name="Explanatory Text 8" xfId="17271"/>
    <cellStyle name="Explanatory Text 9" xfId="17272"/>
    <cellStyle name="F2" xfId="17273"/>
    <cellStyle name="F2 2" xfId="17274"/>
    <cellStyle name="F2 3" xfId="17275"/>
    <cellStyle name="F2 4" xfId="17276"/>
    <cellStyle name="F2 5" xfId="17277"/>
    <cellStyle name="F2 6" xfId="17278"/>
    <cellStyle name="F2 7" xfId="17279"/>
    <cellStyle name="F2 8" xfId="17280"/>
    <cellStyle name="F2_EXTRA September 2008" xfId="17281"/>
    <cellStyle name="F3" xfId="17282"/>
    <cellStyle name="F3 2" xfId="17283"/>
    <cellStyle name="F3 3" xfId="17284"/>
    <cellStyle name="F3 4" xfId="17285"/>
    <cellStyle name="F3 5" xfId="17286"/>
    <cellStyle name="F3 6" xfId="17287"/>
    <cellStyle name="F3 7" xfId="17288"/>
    <cellStyle name="F3 8" xfId="17289"/>
    <cellStyle name="F3_EXTRA September 2008" xfId="17290"/>
    <cellStyle name="F4" xfId="17291"/>
    <cellStyle name="F4 2" xfId="17292"/>
    <cellStyle name="F4 3" xfId="17293"/>
    <cellStyle name="F4 4" xfId="17294"/>
    <cellStyle name="F4 5" xfId="17295"/>
    <cellStyle name="F4 6" xfId="17296"/>
    <cellStyle name="F4 7" xfId="17297"/>
    <cellStyle name="F4 8" xfId="17298"/>
    <cellStyle name="F4_EXTRA September 2008" xfId="17299"/>
    <cellStyle name="F5" xfId="17300"/>
    <cellStyle name="F5 2" xfId="17301"/>
    <cellStyle name="F5 3" xfId="17302"/>
    <cellStyle name="F5 4" xfId="17303"/>
    <cellStyle name="F5 5" xfId="17304"/>
    <cellStyle name="F5 6" xfId="17305"/>
    <cellStyle name="F5 7" xfId="17306"/>
    <cellStyle name="F5 8" xfId="17307"/>
    <cellStyle name="F5_EXTRA September 2008" xfId="17308"/>
    <cellStyle name="F6" xfId="17309"/>
    <cellStyle name="F6 2" xfId="17310"/>
    <cellStyle name="F6 3" xfId="17311"/>
    <cellStyle name="F6 4" xfId="17312"/>
    <cellStyle name="F6 5" xfId="17313"/>
    <cellStyle name="F6 6" xfId="17314"/>
    <cellStyle name="F6 7" xfId="17315"/>
    <cellStyle name="F6 8" xfId="17316"/>
    <cellStyle name="F6_EXTRA September 2008" xfId="17317"/>
    <cellStyle name="F7" xfId="17318"/>
    <cellStyle name="F7 2" xfId="17319"/>
    <cellStyle name="F7 3" xfId="17320"/>
    <cellStyle name="F7 4" xfId="17321"/>
    <cellStyle name="F7 5" xfId="17322"/>
    <cellStyle name="F7 6" xfId="17323"/>
    <cellStyle name="F7 7" xfId="17324"/>
    <cellStyle name="F7 8" xfId="17325"/>
    <cellStyle name="F7_EXTRA September 2008" xfId="17326"/>
    <cellStyle name="F8" xfId="17327"/>
    <cellStyle name="F8 2" xfId="17328"/>
    <cellStyle name="F8 3" xfId="17329"/>
    <cellStyle name="F8 4" xfId="17330"/>
    <cellStyle name="F8 5" xfId="17331"/>
    <cellStyle name="F8 6" xfId="17332"/>
    <cellStyle name="F8 7" xfId="17333"/>
    <cellStyle name="F8 8" xfId="17334"/>
    <cellStyle name="F8_EXTRA September 2008" xfId="17335"/>
    <cellStyle name="Fixed" xfId="17336"/>
    <cellStyle name="Fixed [0]" xfId="17337"/>
    <cellStyle name="Fixed 2" xfId="17338"/>
    <cellStyle name="Fixed 3" xfId="17339"/>
    <cellStyle name="Fixed 4" xfId="17340"/>
    <cellStyle name="Fixed 5" xfId="17341"/>
    <cellStyle name="Fixed 6" xfId="17342"/>
    <cellStyle name="Fixed 7" xfId="17343"/>
    <cellStyle name="Fixed 8" xfId="17344"/>
    <cellStyle name="Fixed_15 Lampiran Management Letter JBN update" xfId="17345"/>
    <cellStyle name="Good 10" xfId="17346"/>
    <cellStyle name="Good 11" xfId="17347"/>
    <cellStyle name="Good 12" xfId="17348"/>
    <cellStyle name="Good 13" xfId="17349"/>
    <cellStyle name="Good 14" xfId="17350"/>
    <cellStyle name="Good 15" xfId="17351"/>
    <cellStyle name="Good 16" xfId="17352"/>
    <cellStyle name="Good 17" xfId="17353"/>
    <cellStyle name="Good 18" xfId="17354"/>
    <cellStyle name="Good 19" xfId="17355"/>
    <cellStyle name="Good 2" xfId="17356"/>
    <cellStyle name="Good 2 10" xfId="17357"/>
    <cellStyle name="Good 2 11" xfId="17358"/>
    <cellStyle name="Good 2 12" xfId="17359"/>
    <cellStyle name="Good 2 2" xfId="17360"/>
    <cellStyle name="Good 2 2 10" xfId="17361"/>
    <cellStyle name="Good 2 2 2" xfId="17362"/>
    <cellStyle name="Good 2 2 3" xfId="17363"/>
    <cellStyle name="Good 2 2 4" xfId="17364"/>
    <cellStyle name="Good 2 2 5" xfId="17365"/>
    <cellStyle name="Good 2 2 6" xfId="17366"/>
    <cellStyle name="Good 2 2 7" xfId="17367"/>
    <cellStyle name="Good 2 2 8" xfId="17368"/>
    <cellStyle name="Good 2 2 9" xfId="17369"/>
    <cellStyle name="Good 2 3" xfId="17370"/>
    <cellStyle name="Good 2 4" xfId="17371"/>
    <cellStyle name="Good 2 5" xfId="17372"/>
    <cellStyle name="Good 2 6" xfId="17373"/>
    <cellStyle name="Good 2 7" xfId="17374"/>
    <cellStyle name="Good 2 8" xfId="17375"/>
    <cellStyle name="Good 2 9" xfId="17376"/>
    <cellStyle name="Good 20" xfId="17377"/>
    <cellStyle name="Good 21" xfId="17378"/>
    <cellStyle name="Good 22" xfId="17379"/>
    <cellStyle name="Good 23" xfId="17380"/>
    <cellStyle name="Good 24" xfId="17381"/>
    <cellStyle name="Good 25" xfId="17382"/>
    <cellStyle name="Good 26" xfId="17383"/>
    <cellStyle name="Good 27" xfId="17384"/>
    <cellStyle name="Good 28" xfId="17385"/>
    <cellStyle name="Good 29" xfId="17386"/>
    <cellStyle name="Good 3" xfId="17387"/>
    <cellStyle name="Good 30" xfId="17388"/>
    <cellStyle name="Good 31" xfId="17389"/>
    <cellStyle name="Good 32" xfId="17390"/>
    <cellStyle name="Good 33" xfId="17391"/>
    <cellStyle name="Good 34" xfId="17392"/>
    <cellStyle name="Good 35" xfId="17393"/>
    <cellStyle name="Good 36" xfId="17394"/>
    <cellStyle name="Good 37" xfId="17395"/>
    <cellStyle name="Good 38" xfId="17396"/>
    <cellStyle name="Good 39" xfId="17397"/>
    <cellStyle name="Good 4" xfId="17398"/>
    <cellStyle name="Good 40" xfId="17399"/>
    <cellStyle name="Good 41" xfId="17400"/>
    <cellStyle name="Good 42" xfId="17401"/>
    <cellStyle name="Good 43" xfId="17402"/>
    <cellStyle name="Good 44" xfId="17403"/>
    <cellStyle name="Good 45" xfId="17404"/>
    <cellStyle name="Good 46" xfId="17405"/>
    <cellStyle name="Good 47" xfId="17406"/>
    <cellStyle name="Good 48" xfId="17407"/>
    <cellStyle name="Good 49" xfId="17408"/>
    <cellStyle name="Good 5" xfId="17409"/>
    <cellStyle name="Good 50" xfId="17410"/>
    <cellStyle name="Good 51" xfId="17411"/>
    <cellStyle name="Good 52" xfId="17412"/>
    <cellStyle name="Good 53" xfId="17413"/>
    <cellStyle name="Good 54" xfId="17414"/>
    <cellStyle name="Good 55" xfId="17415"/>
    <cellStyle name="Good 56" xfId="17416"/>
    <cellStyle name="Good 57" xfId="17417"/>
    <cellStyle name="Good 58" xfId="17418"/>
    <cellStyle name="Good 6" xfId="17419"/>
    <cellStyle name="Good 7" xfId="17420"/>
    <cellStyle name="Good 8" xfId="17421"/>
    <cellStyle name="Good 9" xfId="17422"/>
    <cellStyle name="Grey" xfId="17423"/>
    <cellStyle name="Grey 10" xfId="17424"/>
    <cellStyle name="Grey 11" xfId="17425"/>
    <cellStyle name="Grey 12" xfId="17426"/>
    <cellStyle name="Grey 13" xfId="17427"/>
    <cellStyle name="Grey 14" xfId="17428"/>
    <cellStyle name="Grey 15" xfId="17429"/>
    <cellStyle name="Grey 16" xfId="17430"/>
    <cellStyle name="Grey 17" xfId="17431"/>
    <cellStyle name="Grey 18" xfId="17432"/>
    <cellStyle name="Grey 19" xfId="17433"/>
    <cellStyle name="Grey 2" xfId="17434"/>
    <cellStyle name="Grey 20" xfId="17435"/>
    <cellStyle name="Grey 21" xfId="17436"/>
    <cellStyle name="Grey 22" xfId="17437"/>
    <cellStyle name="Grey 23" xfId="17438"/>
    <cellStyle name="Grey 24" xfId="17439"/>
    <cellStyle name="Grey 25" xfId="17440"/>
    <cellStyle name="Grey 26" xfId="17441"/>
    <cellStyle name="Grey 27" xfId="17442"/>
    <cellStyle name="Grey 28" xfId="17443"/>
    <cellStyle name="Grey 29" xfId="17444"/>
    <cellStyle name="Grey 3" xfId="17445"/>
    <cellStyle name="Grey 30" xfId="17446"/>
    <cellStyle name="Grey 31" xfId="17447"/>
    <cellStyle name="Grey 32" xfId="17448"/>
    <cellStyle name="Grey 33" xfId="17449"/>
    <cellStyle name="Grey 34" xfId="17450"/>
    <cellStyle name="Grey 35" xfId="17451"/>
    <cellStyle name="Grey 36" xfId="17452"/>
    <cellStyle name="Grey 37" xfId="17453"/>
    <cellStyle name="Grey 38" xfId="17454"/>
    <cellStyle name="Grey 39" xfId="17455"/>
    <cellStyle name="Grey 4" xfId="17456"/>
    <cellStyle name="Grey 40" xfId="17457"/>
    <cellStyle name="Grey 41" xfId="17458"/>
    <cellStyle name="Grey 42" xfId="17459"/>
    <cellStyle name="Grey 43" xfId="17460"/>
    <cellStyle name="Grey 44" xfId="17461"/>
    <cellStyle name="Grey 45" xfId="17462"/>
    <cellStyle name="Grey 46" xfId="17463"/>
    <cellStyle name="Grey 47" xfId="17464"/>
    <cellStyle name="Grey 48" xfId="17465"/>
    <cellStyle name="Grey 49" xfId="17466"/>
    <cellStyle name="Grey 5" xfId="17467"/>
    <cellStyle name="Grey 50" xfId="17468"/>
    <cellStyle name="Grey 51" xfId="17469"/>
    <cellStyle name="Grey 52" xfId="17470"/>
    <cellStyle name="Grey 53" xfId="17471"/>
    <cellStyle name="Grey 54" xfId="17472"/>
    <cellStyle name="Grey 55" xfId="17473"/>
    <cellStyle name="Grey 56" xfId="17474"/>
    <cellStyle name="Grey 57" xfId="17475"/>
    <cellStyle name="Grey 58" xfId="17476"/>
    <cellStyle name="Grey 59" xfId="17477"/>
    <cellStyle name="Grey 6" xfId="17478"/>
    <cellStyle name="Grey 60" xfId="17479"/>
    <cellStyle name="Grey 61" xfId="17480"/>
    <cellStyle name="Grey 62" xfId="17481"/>
    <cellStyle name="Grey 63" xfId="17482"/>
    <cellStyle name="Grey 64" xfId="17483"/>
    <cellStyle name="Grey 7" xfId="17484"/>
    <cellStyle name="Grey 8" xfId="17485"/>
    <cellStyle name="Grey 9" xfId="17486"/>
    <cellStyle name="Grey_EXTRA September 2008" xfId="17487"/>
    <cellStyle name="Header - Style1" xfId="17488"/>
    <cellStyle name="Header - Style1 2" xfId="17489"/>
    <cellStyle name="Header - Style1 2 2" xfId="17490"/>
    <cellStyle name="Header - Style1 3" xfId="17491"/>
    <cellStyle name="Header1" xfId="17492"/>
    <cellStyle name="Header1 2" xfId="17493"/>
    <cellStyle name="Header1 2 2" xfId="17494"/>
    <cellStyle name="Header1 2 2 2" xfId="17495"/>
    <cellStyle name="Header1 2 3" xfId="17496"/>
    <cellStyle name="Header1 2 3 2" xfId="17497"/>
    <cellStyle name="Header1 2 4" xfId="17498"/>
    <cellStyle name="Header1 2 4 2" xfId="17499"/>
    <cellStyle name="Header1 2 5" xfId="17500"/>
    <cellStyle name="Header1 3" xfId="17501"/>
    <cellStyle name="Header1 3 2" xfId="17502"/>
    <cellStyle name="Header1 3 2 2" xfId="17503"/>
    <cellStyle name="Header1 3 3" xfId="17504"/>
    <cellStyle name="Header1 3 3 2" xfId="17505"/>
    <cellStyle name="Header1 3 4" xfId="17506"/>
    <cellStyle name="Header1 3 4 2" xfId="17507"/>
    <cellStyle name="Header1 3 5" xfId="17508"/>
    <cellStyle name="Header2" xfId="17509"/>
    <cellStyle name="Header2 10" xfId="17510"/>
    <cellStyle name="Header2 10 2" xfId="17511"/>
    <cellStyle name="Header2 10 3" xfId="17512"/>
    <cellStyle name="Header2 10 4" xfId="17513"/>
    <cellStyle name="Header2 11" xfId="17514"/>
    <cellStyle name="Header2 11 2" xfId="17515"/>
    <cellStyle name="Header2 11 3" xfId="17516"/>
    <cellStyle name="Header2 12" xfId="17517"/>
    <cellStyle name="Header2 13" xfId="17518"/>
    <cellStyle name="Header2 2" xfId="17519"/>
    <cellStyle name="Header2 2 2" xfId="17520"/>
    <cellStyle name="Header2 2 2 2" xfId="17521"/>
    <cellStyle name="Header2 2 2 2 2" xfId="17522"/>
    <cellStyle name="Header2 2 2 2 3" xfId="17523"/>
    <cellStyle name="Header2 2 2 3" xfId="17524"/>
    <cellStyle name="Header2 2 2 4" xfId="17525"/>
    <cellStyle name="Header2 2 3" xfId="17526"/>
    <cellStyle name="Header2 2 3 2" xfId="17527"/>
    <cellStyle name="Header2 2 3 3" xfId="17528"/>
    <cellStyle name="Header2 2 4" xfId="17529"/>
    <cellStyle name="Header2 2 5" xfId="17530"/>
    <cellStyle name="Header2 3" xfId="17531"/>
    <cellStyle name="Header2 3 2" xfId="17532"/>
    <cellStyle name="Header2 3 2 2" xfId="17533"/>
    <cellStyle name="Header2 3 2 3" xfId="17534"/>
    <cellStyle name="Header2 3 3" xfId="17535"/>
    <cellStyle name="Header2 3 4" xfId="17536"/>
    <cellStyle name="Header2 4" xfId="17537"/>
    <cellStyle name="Header2 4 2" xfId="17538"/>
    <cellStyle name="Header2 4 2 2" xfId="17539"/>
    <cellStyle name="Header2 4 2 3" xfId="17540"/>
    <cellStyle name="Header2 4 3" xfId="17541"/>
    <cellStyle name="Header2 4 4" xfId="17542"/>
    <cellStyle name="Header2 5" xfId="17543"/>
    <cellStyle name="Header2 5 2" xfId="17544"/>
    <cellStyle name="Header2 5 2 2" xfId="17545"/>
    <cellStyle name="Header2 5 2 3" xfId="17546"/>
    <cellStyle name="Header2 5 3" xfId="17547"/>
    <cellStyle name="Header2 5 4" xfId="17548"/>
    <cellStyle name="header2 6" xfId="17549"/>
    <cellStyle name="header2 7" xfId="17550"/>
    <cellStyle name="header2 8" xfId="17551"/>
    <cellStyle name="Header2 9" xfId="17552"/>
    <cellStyle name="Header2 9 2" xfId="17553"/>
    <cellStyle name="Header2 9 3" xfId="17554"/>
    <cellStyle name="Header2 9 4" xfId="17555"/>
    <cellStyle name="header2_EXTRA September 2008" xfId="17556"/>
    <cellStyle name="Heading" xfId="17557"/>
    <cellStyle name="Heading 1 10" xfId="17558"/>
    <cellStyle name="Heading 1 11" xfId="17559"/>
    <cellStyle name="Heading 1 12" xfId="17560"/>
    <cellStyle name="Heading 1 13" xfId="17561"/>
    <cellStyle name="Heading 1 14" xfId="17562"/>
    <cellStyle name="Heading 1 15" xfId="17563"/>
    <cellStyle name="Heading 1 16" xfId="17564"/>
    <cellStyle name="Heading 1 17" xfId="17565"/>
    <cellStyle name="Heading 1 18" xfId="17566"/>
    <cellStyle name="Heading 1 19" xfId="17567"/>
    <cellStyle name="Heading 1 2" xfId="17568"/>
    <cellStyle name="Heading 1 2 10" xfId="17569"/>
    <cellStyle name="Heading 1 2 11" xfId="17570"/>
    <cellStyle name="Heading 1 2 12" xfId="17571"/>
    <cellStyle name="Heading 1 2 2" xfId="17572"/>
    <cellStyle name="Heading 1 2 2 10" xfId="17573"/>
    <cellStyle name="Heading 1 2 2 2" xfId="17574"/>
    <cellStyle name="Heading 1 2 2 3" xfId="17575"/>
    <cellStyle name="Heading 1 2 2 4" xfId="17576"/>
    <cellStyle name="Heading 1 2 2 5" xfId="17577"/>
    <cellStyle name="Heading 1 2 2 6" xfId="17578"/>
    <cellStyle name="Heading 1 2 2 7" xfId="17579"/>
    <cellStyle name="Heading 1 2 2 8" xfId="17580"/>
    <cellStyle name="Heading 1 2 2 9" xfId="17581"/>
    <cellStyle name="Heading 1 2 3" xfId="17582"/>
    <cellStyle name="Heading 1 2 4" xfId="17583"/>
    <cellStyle name="Heading 1 2 5" xfId="17584"/>
    <cellStyle name="Heading 1 2 6" xfId="17585"/>
    <cellStyle name="Heading 1 2 7" xfId="17586"/>
    <cellStyle name="Heading 1 2 8" xfId="17587"/>
    <cellStyle name="Heading 1 2 9" xfId="17588"/>
    <cellStyle name="Heading 1 20" xfId="17589"/>
    <cellStyle name="Heading 1 21" xfId="17590"/>
    <cellStyle name="Heading 1 22" xfId="17591"/>
    <cellStyle name="Heading 1 23" xfId="17592"/>
    <cellStyle name="Heading 1 24" xfId="17593"/>
    <cellStyle name="Heading 1 25" xfId="17594"/>
    <cellStyle name="Heading 1 26" xfId="17595"/>
    <cellStyle name="Heading 1 27" xfId="17596"/>
    <cellStyle name="Heading 1 28" xfId="17597"/>
    <cellStyle name="Heading 1 29" xfId="17598"/>
    <cellStyle name="Heading 1 3" xfId="17599"/>
    <cellStyle name="Heading 1 30" xfId="17600"/>
    <cellStyle name="Heading 1 31" xfId="17601"/>
    <cellStyle name="Heading 1 32" xfId="17602"/>
    <cellStyle name="Heading 1 33" xfId="17603"/>
    <cellStyle name="Heading 1 34" xfId="17604"/>
    <cellStyle name="Heading 1 35" xfId="17605"/>
    <cellStyle name="Heading 1 36" xfId="17606"/>
    <cellStyle name="Heading 1 37" xfId="17607"/>
    <cellStyle name="Heading 1 38" xfId="17608"/>
    <cellStyle name="Heading 1 39" xfId="17609"/>
    <cellStyle name="Heading 1 4" xfId="17610"/>
    <cellStyle name="Heading 1 40" xfId="17611"/>
    <cellStyle name="Heading 1 41" xfId="17612"/>
    <cellStyle name="Heading 1 42" xfId="17613"/>
    <cellStyle name="Heading 1 43" xfId="17614"/>
    <cellStyle name="Heading 1 44" xfId="17615"/>
    <cellStyle name="Heading 1 45" xfId="17616"/>
    <cellStyle name="Heading 1 46" xfId="17617"/>
    <cellStyle name="Heading 1 47" xfId="17618"/>
    <cellStyle name="Heading 1 48" xfId="17619"/>
    <cellStyle name="Heading 1 49" xfId="17620"/>
    <cellStyle name="Heading 1 5" xfId="17621"/>
    <cellStyle name="Heading 1 50" xfId="17622"/>
    <cellStyle name="Heading 1 51" xfId="17623"/>
    <cellStyle name="Heading 1 52" xfId="17624"/>
    <cellStyle name="Heading 1 53" xfId="17625"/>
    <cellStyle name="Heading 1 54" xfId="17626"/>
    <cellStyle name="Heading 1 55" xfId="17627"/>
    <cellStyle name="Heading 1 56" xfId="17628"/>
    <cellStyle name="Heading 1 57" xfId="17629"/>
    <cellStyle name="Heading 1 58" xfId="17630"/>
    <cellStyle name="Heading 1 6" xfId="17631"/>
    <cellStyle name="Heading 1 7" xfId="17632"/>
    <cellStyle name="Heading 1 8" xfId="17633"/>
    <cellStyle name="Heading 1 9" xfId="17634"/>
    <cellStyle name="Heading 2 10" xfId="17635"/>
    <cellStyle name="Heading 2 11" xfId="17636"/>
    <cellStyle name="Heading 2 12" xfId="17637"/>
    <cellStyle name="Heading 2 13" xfId="17638"/>
    <cellStyle name="Heading 2 14" xfId="17639"/>
    <cellStyle name="Heading 2 15" xfId="17640"/>
    <cellStyle name="Heading 2 16" xfId="17641"/>
    <cellStyle name="Heading 2 17" xfId="17642"/>
    <cellStyle name="Heading 2 18" xfId="17643"/>
    <cellStyle name="Heading 2 19" xfId="17644"/>
    <cellStyle name="Heading 2 2" xfId="17645"/>
    <cellStyle name="Heading 2 2 10" xfId="17646"/>
    <cellStyle name="Heading 2 2 11" xfId="17647"/>
    <cellStyle name="Heading 2 2 12" xfId="17648"/>
    <cellStyle name="Heading 2 2 2" xfId="17649"/>
    <cellStyle name="Heading 2 2 2 10" xfId="17650"/>
    <cellStyle name="Heading 2 2 2 2" xfId="17651"/>
    <cellStyle name="Heading 2 2 2 3" xfId="17652"/>
    <cellStyle name="Heading 2 2 2 4" xfId="17653"/>
    <cellStyle name="Heading 2 2 2 5" xfId="17654"/>
    <cellStyle name="Heading 2 2 2 6" xfId="17655"/>
    <cellStyle name="Heading 2 2 2 7" xfId="17656"/>
    <cellStyle name="Heading 2 2 2 8" xfId="17657"/>
    <cellStyle name="Heading 2 2 2 9" xfId="17658"/>
    <cellStyle name="Heading 2 2 3" xfId="17659"/>
    <cellStyle name="Heading 2 2 4" xfId="17660"/>
    <cellStyle name="Heading 2 2 5" xfId="17661"/>
    <cellStyle name="Heading 2 2 6" xfId="17662"/>
    <cellStyle name="Heading 2 2 7" xfId="17663"/>
    <cellStyle name="Heading 2 2 8" xfId="17664"/>
    <cellStyle name="Heading 2 2 9" xfId="17665"/>
    <cellStyle name="Heading 2 20" xfId="17666"/>
    <cellStyle name="Heading 2 21" xfId="17667"/>
    <cellStyle name="Heading 2 22" xfId="17668"/>
    <cellStyle name="Heading 2 23" xfId="17669"/>
    <cellStyle name="Heading 2 24" xfId="17670"/>
    <cellStyle name="Heading 2 25" xfId="17671"/>
    <cellStyle name="Heading 2 26" xfId="17672"/>
    <cellStyle name="Heading 2 27" xfId="17673"/>
    <cellStyle name="Heading 2 28" xfId="17674"/>
    <cellStyle name="Heading 2 29" xfId="17675"/>
    <cellStyle name="Heading 2 3" xfId="17676"/>
    <cellStyle name="Heading 2 30" xfId="17677"/>
    <cellStyle name="Heading 2 31" xfId="17678"/>
    <cellStyle name="Heading 2 32" xfId="17679"/>
    <cellStyle name="Heading 2 33" xfId="17680"/>
    <cellStyle name="Heading 2 34" xfId="17681"/>
    <cellStyle name="Heading 2 35" xfId="17682"/>
    <cellStyle name="Heading 2 36" xfId="17683"/>
    <cellStyle name="Heading 2 37" xfId="17684"/>
    <cellStyle name="Heading 2 38" xfId="17685"/>
    <cellStyle name="Heading 2 39" xfId="17686"/>
    <cellStyle name="Heading 2 4" xfId="17687"/>
    <cellStyle name="Heading 2 40" xfId="17688"/>
    <cellStyle name="Heading 2 41" xfId="17689"/>
    <cellStyle name="Heading 2 42" xfId="17690"/>
    <cellStyle name="Heading 2 43" xfId="17691"/>
    <cellStyle name="Heading 2 44" xfId="17692"/>
    <cellStyle name="Heading 2 45" xfId="17693"/>
    <cellStyle name="Heading 2 46" xfId="17694"/>
    <cellStyle name="Heading 2 47" xfId="17695"/>
    <cellStyle name="Heading 2 48" xfId="17696"/>
    <cellStyle name="Heading 2 49" xfId="17697"/>
    <cellStyle name="Heading 2 5" xfId="17698"/>
    <cellStyle name="Heading 2 50" xfId="17699"/>
    <cellStyle name="Heading 2 51" xfId="17700"/>
    <cellStyle name="Heading 2 52" xfId="17701"/>
    <cellStyle name="Heading 2 53" xfId="17702"/>
    <cellStyle name="Heading 2 54" xfId="17703"/>
    <cellStyle name="Heading 2 55" xfId="17704"/>
    <cellStyle name="Heading 2 56" xfId="17705"/>
    <cellStyle name="Heading 2 57" xfId="17706"/>
    <cellStyle name="Heading 2 58" xfId="17707"/>
    <cellStyle name="Heading 2 6" xfId="17708"/>
    <cellStyle name="Heading 2 7" xfId="17709"/>
    <cellStyle name="Heading 2 8" xfId="17710"/>
    <cellStyle name="Heading 2 9" xfId="17711"/>
    <cellStyle name="Heading 3 10" xfId="17712"/>
    <cellStyle name="Heading 3 11" xfId="17713"/>
    <cellStyle name="Heading 3 12" xfId="17714"/>
    <cellStyle name="Heading 3 13" xfId="17715"/>
    <cellStyle name="Heading 3 14" xfId="17716"/>
    <cellStyle name="Heading 3 15" xfId="17717"/>
    <cellStyle name="Heading 3 16" xfId="17718"/>
    <cellStyle name="Heading 3 17" xfId="17719"/>
    <cellStyle name="Heading 3 18" xfId="17720"/>
    <cellStyle name="Heading 3 19" xfId="17721"/>
    <cellStyle name="Heading 3 2" xfId="17722"/>
    <cellStyle name="Heading 3 2 10" xfId="17723"/>
    <cellStyle name="Heading 3 2 11" xfId="17724"/>
    <cellStyle name="Heading 3 2 12" xfId="17725"/>
    <cellStyle name="Heading 3 2 2" xfId="17726"/>
    <cellStyle name="Heading 3 2 2 10" xfId="17727"/>
    <cellStyle name="Heading 3 2 2 2" xfId="17728"/>
    <cellStyle name="Heading 3 2 2 3" xfId="17729"/>
    <cellStyle name="Heading 3 2 2 4" xfId="17730"/>
    <cellStyle name="Heading 3 2 2 5" xfId="17731"/>
    <cellStyle name="Heading 3 2 2 6" xfId="17732"/>
    <cellStyle name="Heading 3 2 2 7" xfId="17733"/>
    <cellStyle name="Heading 3 2 2 8" xfId="17734"/>
    <cellStyle name="Heading 3 2 2 9" xfId="17735"/>
    <cellStyle name="Heading 3 2 3" xfId="17736"/>
    <cellStyle name="Heading 3 2 4" xfId="17737"/>
    <cellStyle name="Heading 3 2 5" xfId="17738"/>
    <cellStyle name="Heading 3 2 6" xfId="17739"/>
    <cellStyle name="Heading 3 2 7" xfId="17740"/>
    <cellStyle name="Heading 3 2 8" xfId="17741"/>
    <cellStyle name="Heading 3 2 9" xfId="17742"/>
    <cellStyle name="Heading 3 20" xfId="17743"/>
    <cellStyle name="Heading 3 21" xfId="17744"/>
    <cellStyle name="Heading 3 22" xfId="17745"/>
    <cellStyle name="Heading 3 23" xfId="17746"/>
    <cellStyle name="Heading 3 24" xfId="17747"/>
    <cellStyle name="Heading 3 25" xfId="17748"/>
    <cellStyle name="Heading 3 26" xfId="17749"/>
    <cellStyle name="Heading 3 27" xfId="17750"/>
    <cellStyle name="Heading 3 28" xfId="17751"/>
    <cellStyle name="Heading 3 29" xfId="17752"/>
    <cellStyle name="Heading 3 3" xfId="17753"/>
    <cellStyle name="Heading 3 30" xfId="17754"/>
    <cellStyle name="Heading 3 31" xfId="17755"/>
    <cellStyle name="Heading 3 32" xfId="17756"/>
    <cellStyle name="Heading 3 33" xfId="17757"/>
    <cellStyle name="Heading 3 34" xfId="17758"/>
    <cellStyle name="Heading 3 35" xfId="17759"/>
    <cellStyle name="Heading 3 36" xfId="17760"/>
    <cellStyle name="Heading 3 37" xfId="17761"/>
    <cellStyle name="Heading 3 38" xfId="17762"/>
    <cellStyle name="Heading 3 39" xfId="17763"/>
    <cellStyle name="Heading 3 4" xfId="17764"/>
    <cellStyle name="Heading 3 40" xfId="17765"/>
    <cellStyle name="Heading 3 41" xfId="17766"/>
    <cellStyle name="Heading 3 42" xfId="17767"/>
    <cellStyle name="Heading 3 43" xfId="17768"/>
    <cellStyle name="Heading 3 44" xfId="17769"/>
    <cellStyle name="Heading 3 45" xfId="17770"/>
    <cellStyle name="Heading 3 46" xfId="17771"/>
    <cellStyle name="Heading 3 47" xfId="17772"/>
    <cellStyle name="Heading 3 48" xfId="17773"/>
    <cellStyle name="Heading 3 49" xfId="17774"/>
    <cellStyle name="Heading 3 5" xfId="17775"/>
    <cellStyle name="Heading 3 50" xfId="17776"/>
    <cellStyle name="Heading 3 51" xfId="17777"/>
    <cellStyle name="Heading 3 52" xfId="17778"/>
    <cellStyle name="Heading 3 53" xfId="17779"/>
    <cellStyle name="Heading 3 54" xfId="17780"/>
    <cellStyle name="Heading 3 55" xfId="17781"/>
    <cellStyle name="Heading 3 56" xfId="17782"/>
    <cellStyle name="Heading 3 57" xfId="17783"/>
    <cellStyle name="Heading 3 58" xfId="17784"/>
    <cellStyle name="Heading 3 6" xfId="17785"/>
    <cellStyle name="Heading 3 7" xfId="17786"/>
    <cellStyle name="Heading 3 8" xfId="17787"/>
    <cellStyle name="Heading 3 9" xfId="17788"/>
    <cellStyle name="Heading 4 10" xfId="17789"/>
    <cellStyle name="Heading 4 11" xfId="17790"/>
    <cellStyle name="Heading 4 12" xfId="17791"/>
    <cellStyle name="Heading 4 13" xfId="17792"/>
    <cellStyle name="Heading 4 14" xfId="17793"/>
    <cellStyle name="Heading 4 15" xfId="17794"/>
    <cellStyle name="Heading 4 16" xfId="17795"/>
    <cellStyle name="Heading 4 17" xfId="17796"/>
    <cellStyle name="Heading 4 18" xfId="17797"/>
    <cellStyle name="Heading 4 19" xfId="17798"/>
    <cellStyle name="Heading 4 2" xfId="17799"/>
    <cellStyle name="Heading 4 2 10" xfId="17800"/>
    <cellStyle name="Heading 4 2 11" xfId="17801"/>
    <cellStyle name="Heading 4 2 12" xfId="17802"/>
    <cellStyle name="Heading 4 2 2" xfId="17803"/>
    <cellStyle name="Heading 4 2 2 10" xfId="17804"/>
    <cellStyle name="Heading 4 2 2 2" xfId="17805"/>
    <cellStyle name="Heading 4 2 2 3" xfId="17806"/>
    <cellStyle name="Heading 4 2 2 4" xfId="17807"/>
    <cellStyle name="Heading 4 2 2 5" xfId="17808"/>
    <cellStyle name="Heading 4 2 2 6" xfId="17809"/>
    <cellStyle name="Heading 4 2 2 7" xfId="17810"/>
    <cellStyle name="Heading 4 2 2 8" xfId="17811"/>
    <cellStyle name="Heading 4 2 2 9" xfId="17812"/>
    <cellStyle name="Heading 4 2 3" xfId="17813"/>
    <cellStyle name="Heading 4 2 4" xfId="17814"/>
    <cellStyle name="Heading 4 2 5" xfId="17815"/>
    <cellStyle name="Heading 4 2 6" xfId="17816"/>
    <cellStyle name="Heading 4 2 7" xfId="17817"/>
    <cellStyle name="Heading 4 2 8" xfId="17818"/>
    <cellStyle name="Heading 4 2 9" xfId="17819"/>
    <cellStyle name="Heading 4 20" xfId="17820"/>
    <cellStyle name="Heading 4 21" xfId="17821"/>
    <cellStyle name="Heading 4 22" xfId="17822"/>
    <cellStyle name="Heading 4 23" xfId="17823"/>
    <cellStyle name="Heading 4 24" xfId="17824"/>
    <cellStyle name="Heading 4 25" xfId="17825"/>
    <cellStyle name="Heading 4 26" xfId="17826"/>
    <cellStyle name="Heading 4 27" xfId="17827"/>
    <cellStyle name="Heading 4 28" xfId="17828"/>
    <cellStyle name="Heading 4 29" xfId="17829"/>
    <cellStyle name="Heading 4 3" xfId="17830"/>
    <cellStyle name="Heading 4 30" xfId="17831"/>
    <cellStyle name="Heading 4 31" xfId="17832"/>
    <cellStyle name="Heading 4 32" xfId="17833"/>
    <cellStyle name="Heading 4 33" xfId="17834"/>
    <cellStyle name="Heading 4 34" xfId="17835"/>
    <cellStyle name="Heading 4 35" xfId="17836"/>
    <cellStyle name="Heading 4 36" xfId="17837"/>
    <cellStyle name="Heading 4 37" xfId="17838"/>
    <cellStyle name="Heading 4 38" xfId="17839"/>
    <cellStyle name="Heading 4 39" xfId="17840"/>
    <cellStyle name="Heading 4 4" xfId="17841"/>
    <cellStyle name="Heading 4 40" xfId="17842"/>
    <cellStyle name="Heading 4 41" xfId="17843"/>
    <cellStyle name="Heading 4 42" xfId="17844"/>
    <cellStyle name="Heading 4 43" xfId="17845"/>
    <cellStyle name="Heading 4 44" xfId="17846"/>
    <cellStyle name="Heading 4 45" xfId="17847"/>
    <cellStyle name="Heading 4 46" xfId="17848"/>
    <cellStyle name="Heading 4 47" xfId="17849"/>
    <cellStyle name="Heading 4 48" xfId="17850"/>
    <cellStyle name="Heading 4 49" xfId="17851"/>
    <cellStyle name="Heading 4 5" xfId="17852"/>
    <cellStyle name="Heading 4 50" xfId="17853"/>
    <cellStyle name="Heading 4 51" xfId="17854"/>
    <cellStyle name="Heading 4 52" xfId="17855"/>
    <cellStyle name="Heading 4 53" xfId="17856"/>
    <cellStyle name="Heading 4 54" xfId="17857"/>
    <cellStyle name="Heading 4 55" xfId="17858"/>
    <cellStyle name="Heading 4 56" xfId="17859"/>
    <cellStyle name="Heading 4 57" xfId="17860"/>
    <cellStyle name="Heading 4 58" xfId="17861"/>
    <cellStyle name="Heading 4 6" xfId="17862"/>
    <cellStyle name="Heading 4 7" xfId="17863"/>
    <cellStyle name="Heading 4 8" xfId="17864"/>
    <cellStyle name="Heading 4 9" xfId="17865"/>
    <cellStyle name="Heading1" xfId="17866"/>
    <cellStyle name="Heading1 2" xfId="17867"/>
    <cellStyle name="Heading1 3" xfId="17868"/>
    <cellStyle name="Heading1 4" xfId="17869"/>
    <cellStyle name="Heading1 5" xfId="17870"/>
    <cellStyle name="Heading1 6" xfId="17871"/>
    <cellStyle name="Heading1 7" xfId="17872"/>
    <cellStyle name="Heading1 8" xfId="17873"/>
    <cellStyle name="Heading1_15 Lampiran Management Letter JBN update" xfId="17874"/>
    <cellStyle name="Heading2" xfId="17875"/>
    <cellStyle name="Heading2 2" xfId="17876"/>
    <cellStyle name="Heading2 3" xfId="17877"/>
    <cellStyle name="Heading2 4" xfId="17878"/>
    <cellStyle name="Heading2 5" xfId="17879"/>
    <cellStyle name="Heading2 6" xfId="17880"/>
    <cellStyle name="Heading2 7" xfId="17881"/>
    <cellStyle name="Heading2 8" xfId="17882"/>
    <cellStyle name="Heading2_15 Lampiran Management Letter JBN update" xfId="17883"/>
    <cellStyle name="HEADINGS" xfId="17884"/>
    <cellStyle name="HEADINGSTOP" xfId="17885"/>
    <cellStyle name="HPproduct" xfId="17886"/>
    <cellStyle name="Hyperlink 2" xfId="17887"/>
    <cellStyle name="Hyperlink 2 10" xfId="17888"/>
    <cellStyle name="Hyperlink 2 11" xfId="17889"/>
    <cellStyle name="Hyperlink 2 12" xfId="17890"/>
    <cellStyle name="Hyperlink 2 13" xfId="17891"/>
    <cellStyle name="Hyperlink 2 14" xfId="17892"/>
    <cellStyle name="Hyperlink 2 2" xfId="17893"/>
    <cellStyle name="Hyperlink 2 3" xfId="17894"/>
    <cellStyle name="Hyperlink 2 4" xfId="17895"/>
    <cellStyle name="Hyperlink 2 5" xfId="17896"/>
    <cellStyle name="Hyperlink 2 6" xfId="17897"/>
    <cellStyle name="Hyperlink 2 7" xfId="17898"/>
    <cellStyle name="Hyperlink 2 8" xfId="17899"/>
    <cellStyle name="Hyperlink 2 9" xfId="17900"/>
    <cellStyle name="Hyperlink 3" xfId="17901"/>
    <cellStyle name="Hyperlink 4" xfId="17902"/>
    <cellStyle name="Input [yellow]" xfId="17903"/>
    <cellStyle name="Input [yellow] 10" xfId="17904"/>
    <cellStyle name="Input [yellow] 10 2" xfId="17905"/>
    <cellStyle name="Input [yellow] 10 2 2" xfId="17906"/>
    <cellStyle name="Input [yellow] 10 2 2 2" xfId="17907"/>
    <cellStyle name="Input [yellow] 10 2 3" xfId="17908"/>
    <cellStyle name="Input [yellow] 10 2 3 2" xfId="17909"/>
    <cellStyle name="Input [yellow] 10 2 4" xfId="17910"/>
    <cellStyle name="Input [yellow] 10 3" xfId="17911"/>
    <cellStyle name="Input [yellow] 10 3 2" xfId="17912"/>
    <cellStyle name="Input [yellow] 10 4" xfId="17913"/>
    <cellStyle name="Input [yellow] 11" xfId="17914"/>
    <cellStyle name="Input [yellow] 11 2" xfId="17915"/>
    <cellStyle name="Input [yellow] 11 2 2" xfId="17916"/>
    <cellStyle name="Input [yellow] 11 2 2 2" xfId="17917"/>
    <cellStyle name="Input [yellow] 11 2 3" xfId="17918"/>
    <cellStyle name="Input [yellow] 11 2 3 2" xfId="17919"/>
    <cellStyle name="Input [yellow] 11 2 4" xfId="17920"/>
    <cellStyle name="Input [yellow] 11 3" xfId="17921"/>
    <cellStyle name="Input [yellow] 11 3 2" xfId="17922"/>
    <cellStyle name="Input [yellow] 11 4" xfId="17923"/>
    <cellStyle name="Input [yellow] 12" xfId="17924"/>
    <cellStyle name="Input [yellow] 12 2" xfId="17925"/>
    <cellStyle name="Input [yellow] 12 2 2" xfId="17926"/>
    <cellStyle name="Input [yellow] 12 2 2 2" xfId="17927"/>
    <cellStyle name="Input [yellow] 12 2 3" xfId="17928"/>
    <cellStyle name="Input [yellow] 12 2 3 2" xfId="17929"/>
    <cellStyle name="Input [yellow] 12 2 4" xfId="17930"/>
    <cellStyle name="Input [yellow] 12 3" xfId="17931"/>
    <cellStyle name="Input [yellow] 12 3 2" xfId="17932"/>
    <cellStyle name="Input [yellow] 12 4" xfId="17933"/>
    <cellStyle name="Input [yellow] 13" xfId="17934"/>
    <cellStyle name="Input [yellow] 13 2" xfId="17935"/>
    <cellStyle name="Input [yellow] 13 2 2" xfId="17936"/>
    <cellStyle name="Input [yellow] 13 2 2 2" xfId="17937"/>
    <cellStyle name="Input [yellow] 13 2 3" xfId="17938"/>
    <cellStyle name="Input [yellow] 13 2 3 2" xfId="17939"/>
    <cellStyle name="Input [yellow] 13 2 4" xfId="17940"/>
    <cellStyle name="Input [yellow] 13 3" xfId="17941"/>
    <cellStyle name="Input [yellow] 13 3 2" xfId="17942"/>
    <cellStyle name="Input [yellow] 13 4" xfId="17943"/>
    <cellStyle name="Input [yellow] 14" xfId="17944"/>
    <cellStyle name="Input [yellow] 14 2" xfId="17945"/>
    <cellStyle name="Input [yellow] 14 2 2" xfId="17946"/>
    <cellStyle name="Input [yellow] 14 2 2 2" xfId="17947"/>
    <cellStyle name="Input [yellow] 14 2 3" xfId="17948"/>
    <cellStyle name="Input [yellow] 14 2 3 2" xfId="17949"/>
    <cellStyle name="Input [yellow] 14 2 4" xfId="17950"/>
    <cellStyle name="Input [yellow] 14 3" xfId="17951"/>
    <cellStyle name="Input [yellow] 14 3 2" xfId="17952"/>
    <cellStyle name="Input [yellow] 14 4" xfId="17953"/>
    <cellStyle name="Input [yellow] 15" xfId="17954"/>
    <cellStyle name="Input [yellow] 15 2" xfId="17955"/>
    <cellStyle name="Input [yellow] 15 2 2" xfId="17956"/>
    <cellStyle name="Input [yellow] 15 2 2 2" xfId="17957"/>
    <cellStyle name="Input [yellow] 15 2 3" xfId="17958"/>
    <cellStyle name="Input [yellow] 15 2 3 2" xfId="17959"/>
    <cellStyle name="Input [yellow] 15 2 4" xfId="17960"/>
    <cellStyle name="Input [yellow] 15 3" xfId="17961"/>
    <cellStyle name="Input [yellow] 15 3 2" xfId="17962"/>
    <cellStyle name="Input [yellow] 15 4" xfId="17963"/>
    <cellStyle name="Input [yellow] 16" xfId="17964"/>
    <cellStyle name="Input [yellow] 16 2" xfId="17965"/>
    <cellStyle name="Input [yellow] 16 2 2" xfId="17966"/>
    <cellStyle name="Input [yellow] 16 2 2 2" xfId="17967"/>
    <cellStyle name="Input [yellow] 16 2 3" xfId="17968"/>
    <cellStyle name="Input [yellow] 16 2 3 2" xfId="17969"/>
    <cellStyle name="Input [yellow] 16 2 4" xfId="17970"/>
    <cellStyle name="Input [yellow] 16 3" xfId="17971"/>
    <cellStyle name="Input [yellow] 16 3 2" xfId="17972"/>
    <cellStyle name="Input [yellow] 16 4" xfId="17973"/>
    <cellStyle name="Input [yellow] 17" xfId="17974"/>
    <cellStyle name="Input [yellow] 17 2" xfId="17975"/>
    <cellStyle name="Input [yellow] 17 2 2" xfId="17976"/>
    <cellStyle name="Input [yellow] 17 2 2 2" xfId="17977"/>
    <cellStyle name="Input [yellow] 17 2 3" xfId="17978"/>
    <cellStyle name="Input [yellow] 17 2 3 2" xfId="17979"/>
    <cellStyle name="Input [yellow] 17 2 4" xfId="17980"/>
    <cellStyle name="Input [yellow] 17 3" xfId="17981"/>
    <cellStyle name="Input [yellow] 17 3 2" xfId="17982"/>
    <cellStyle name="Input [yellow] 17 4" xfId="17983"/>
    <cellStyle name="Input [yellow] 18" xfId="17984"/>
    <cellStyle name="Input [yellow] 18 2" xfId="17985"/>
    <cellStyle name="Input [yellow] 18 2 2" xfId="17986"/>
    <cellStyle name="Input [yellow] 18 2 2 2" xfId="17987"/>
    <cellStyle name="Input [yellow] 18 2 3" xfId="17988"/>
    <cellStyle name="Input [yellow] 18 2 3 2" xfId="17989"/>
    <cellStyle name="Input [yellow] 18 2 4" xfId="17990"/>
    <cellStyle name="Input [yellow] 18 3" xfId="17991"/>
    <cellStyle name="Input [yellow] 18 3 2" xfId="17992"/>
    <cellStyle name="Input [yellow] 18 4" xfId="17993"/>
    <cellStyle name="Input [yellow] 19" xfId="17994"/>
    <cellStyle name="Input [yellow] 19 2" xfId="17995"/>
    <cellStyle name="Input [yellow] 19 2 2" xfId="17996"/>
    <cellStyle name="Input [yellow] 19 2 2 2" xfId="17997"/>
    <cellStyle name="Input [yellow] 19 2 3" xfId="17998"/>
    <cellStyle name="Input [yellow] 19 2 3 2" xfId="17999"/>
    <cellStyle name="Input [yellow] 19 2 4" xfId="18000"/>
    <cellStyle name="Input [yellow] 19 3" xfId="18001"/>
    <cellStyle name="Input [yellow] 19 3 2" xfId="18002"/>
    <cellStyle name="Input [yellow] 19 4" xfId="18003"/>
    <cellStyle name="Input [yellow] 2" xfId="18004"/>
    <cellStyle name="Input [yellow] 2 2" xfId="18005"/>
    <cellStyle name="Input [yellow] 2 2 2" xfId="18006"/>
    <cellStyle name="Input [yellow] 2 2 2 2" xfId="18007"/>
    <cellStyle name="Input [yellow] 2 2 2 2 2" xfId="18008"/>
    <cellStyle name="Input [yellow] 2 2 2 3" xfId="18009"/>
    <cellStyle name="Input [yellow] 2 2 2 3 2" xfId="18010"/>
    <cellStyle name="Input [yellow] 2 2 2 4" xfId="18011"/>
    <cellStyle name="Input [yellow] 2 2 3" xfId="18012"/>
    <cellStyle name="Input [yellow] 2 2 3 2" xfId="18013"/>
    <cellStyle name="Input [yellow] 2 2 4" xfId="18014"/>
    <cellStyle name="Input [yellow] 2 3" xfId="18015"/>
    <cellStyle name="Input [yellow] 2 3 2" xfId="18016"/>
    <cellStyle name="Input [yellow] 2 3 2 2" xfId="18017"/>
    <cellStyle name="Input [yellow] 2 3 3" xfId="18018"/>
    <cellStyle name="Input [yellow] 2 3 3 2" xfId="18019"/>
    <cellStyle name="Input [yellow] 2 3 4" xfId="18020"/>
    <cellStyle name="Input [yellow] 2 4" xfId="18021"/>
    <cellStyle name="Input [yellow] 2 4 2" xfId="18022"/>
    <cellStyle name="Input [yellow] 2 5" xfId="18023"/>
    <cellStyle name="Input [yellow] 20" xfId="18024"/>
    <cellStyle name="Input [yellow] 20 2" xfId="18025"/>
    <cellStyle name="Input [yellow] 20 2 2" xfId="18026"/>
    <cellStyle name="Input [yellow] 20 2 2 2" xfId="18027"/>
    <cellStyle name="Input [yellow] 20 2 3" xfId="18028"/>
    <cellStyle name="Input [yellow] 20 2 3 2" xfId="18029"/>
    <cellStyle name="Input [yellow] 20 2 4" xfId="18030"/>
    <cellStyle name="Input [yellow] 20 3" xfId="18031"/>
    <cellStyle name="Input [yellow] 20 3 2" xfId="18032"/>
    <cellStyle name="Input [yellow] 20 4" xfId="18033"/>
    <cellStyle name="Input [yellow] 21" xfId="18034"/>
    <cellStyle name="Input [yellow] 21 2" xfId="18035"/>
    <cellStyle name="Input [yellow] 21 2 2" xfId="18036"/>
    <cellStyle name="Input [yellow] 21 2 2 2" xfId="18037"/>
    <cellStyle name="Input [yellow] 21 2 3" xfId="18038"/>
    <cellStyle name="Input [yellow] 21 2 3 2" xfId="18039"/>
    <cellStyle name="Input [yellow] 21 2 4" xfId="18040"/>
    <cellStyle name="Input [yellow] 21 3" xfId="18041"/>
    <cellStyle name="Input [yellow] 21 3 2" xfId="18042"/>
    <cellStyle name="Input [yellow] 21 4" xfId="18043"/>
    <cellStyle name="Input [yellow] 22" xfId="18044"/>
    <cellStyle name="Input [yellow] 22 2" xfId="18045"/>
    <cellStyle name="Input [yellow] 22 2 2" xfId="18046"/>
    <cellStyle name="Input [yellow] 22 2 2 2" xfId="18047"/>
    <cellStyle name="Input [yellow] 22 2 3" xfId="18048"/>
    <cellStyle name="Input [yellow] 22 2 3 2" xfId="18049"/>
    <cellStyle name="Input [yellow] 22 2 4" xfId="18050"/>
    <cellStyle name="Input [yellow] 22 3" xfId="18051"/>
    <cellStyle name="Input [yellow] 22 3 2" xfId="18052"/>
    <cellStyle name="Input [yellow] 22 4" xfId="18053"/>
    <cellStyle name="Input [yellow] 23" xfId="18054"/>
    <cellStyle name="Input [yellow] 23 2" xfId="18055"/>
    <cellStyle name="Input [yellow] 23 2 2" xfId="18056"/>
    <cellStyle name="Input [yellow] 23 2 2 2" xfId="18057"/>
    <cellStyle name="Input [yellow] 23 2 3" xfId="18058"/>
    <cellStyle name="Input [yellow] 23 2 3 2" xfId="18059"/>
    <cellStyle name="Input [yellow] 23 2 4" xfId="18060"/>
    <cellStyle name="Input [yellow] 23 3" xfId="18061"/>
    <cellStyle name="Input [yellow] 23 3 2" xfId="18062"/>
    <cellStyle name="Input [yellow] 23 4" xfId="18063"/>
    <cellStyle name="Input [yellow] 24" xfId="18064"/>
    <cellStyle name="Input [yellow] 24 2" xfId="18065"/>
    <cellStyle name="Input [yellow] 24 2 2" xfId="18066"/>
    <cellStyle name="Input [yellow] 24 2 2 2" xfId="18067"/>
    <cellStyle name="Input [yellow] 24 2 3" xfId="18068"/>
    <cellStyle name="Input [yellow] 24 2 3 2" xfId="18069"/>
    <cellStyle name="Input [yellow] 24 2 4" xfId="18070"/>
    <cellStyle name="Input [yellow] 24 3" xfId="18071"/>
    <cellStyle name="Input [yellow] 24 3 2" xfId="18072"/>
    <cellStyle name="Input [yellow] 24 4" xfId="18073"/>
    <cellStyle name="Input [yellow] 25" xfId="18074"/>
    <cellStyle name="Input [yellow] 25 2" xfId="18075"/>
    <cellStyle name="Input [yellow] 25 2 2" xfId="18076"/>
    <cellStyle name="Input [yellow] 25 2 2 2" xfId="18077"/>
    <cellStyle name="Input [yellow] 25 2 3" xfId="18078"/>
    <cellStyle name="Input [yellow] 25 2 3 2" xfId="18079"/>
    <cellStyle name="Input [yellow] 25 2 4" xfId="18080"/>
    <cellStyle name="Input [yellow] 25 3" xfId="18081"/>
    <cellStyle name="Input [yellow] 25 3 2" xfId="18082"/>
    <cellStyle name="Input [yellow] 25 4" xfId="18083"/>
    <cellStyle name="Input [yellow] 26" xfId="18084"/>
    <cellStyle name="Input [yellow] 26 2" xfId="18085"/>
    <cellStyle name="Input [yellow] 26 2 2" xfId="18086"/>
    <cellStyle name="Input [yellow] 26 2 2 2" xfId="18087"/>
    <cellStyle name="Input [yellow] 26 2 3" xfId="18088"/>
    <cellStyle name="Input [yellow] 26 2 3 2" xfId="18089"/>
    <cellStyle name="Input [yellow] 26 2 4" xfId="18090"/>
    <cellStyle name="Input [yellow] 26 3" xfId="18091"/>
    <cellStyle name="Input [yellow] 26 3 2" xfId="18092"/>
    <cellStyle name="Input [yellow] 26 4" xfId="18093"/>
    <cellStyle name="Input [yellow] 27" xfId="18094"/>
    <cellStyle name="Input [yellow] 27 2" xfId="18095"/>
    <cellStyle name="Input [yellow] 27 2 2" xfId="18096"/>
    <cellStyle name="Input [yellow] 27 2 2 2" xfId="18097"/>
    <cellStyle name="Input [yellow] 27 2 3" xfId="18098"/>
    <cellStyle name="Input [yellow] 27 2 3 2" xfId="18099"/>
    <cellStyle name="Input [yellow] 27 2 4" xfId="18100"/>
    <cellStyle name="Input [yellow] 27 3" xfId="18101"/>
    <cellStyle name="Input [yellow] 27 3 2" xfId="18102"/>
    <cellStyle name="Input [yellow] 27 4" xfId="18103"/>
    <cellStyle name="Input [yellow] 28" xfId="18104"/>
    <cellStyle name="Input [yellow] 28 2" xfId="18105"/>
    <cellStyle name="Input [yellow] 28 2 2" xfId="18106"/>
    <cellStyle name="Input [yellow] 28 2 2 2" xfId="18107"/>
    <cellStyle name="Input [yellow] 28 2 3" xfId="18108"/>
    <cellStyle name="Input [yellow] 28 2 3 2" xfId="18109"/>
    <cellStyle name="Input [yellow] 28 2 4" xfId="18110"/>
    <cellStyle name="Input [yellow] 28 3" xfId="18111"/>
    <cellStyle name="Input [yellow] 28 3 2" xfId="18112"/>
    <cellStyle name="Input [yellow] 28 4" xfId="18113"/>
    <cellStyle name="Input [yellow] 29" xfId="18114"/>
    <cellStyle name="Input [yellow] 29 2" xfId="18115"/>
    <cellStyle name="Input [yellow] 29 2 2" xfId="18116"/>
    <cellStyle name="Input [yellow] 29 2 2 2" xfId="18117"/>
    <cellStyle name="Input [yellow] 29 2 3" xfId="18118"/>
    <cellStyle name="Input [yellow] 29 2 3 2" xfId="18119"/>
    <cellStyle name="Input [yellow] 29 2 4" xfId="18120"/>
    <cellStyle name="Input [yellow] 29 3" xfId="18121"/>
    <cellStyle name="Input [yellow] 29 3 2" xfId="18122"/>
    <cellStyle name="Input [yellow] 29 4" xfId="18123"/>
    <cellStyle name="Input [yellow] 3" xfId="18124"/>
    <cellStyle name="Input [yellow] 3 2" xfId="18125"/>
    <cellStyle name="Input [yellow] 3 2 2" xfId="18126"/>
    <cellStyle name="Input [yellow] 3 2 2 2" xfId="18127"/>
    <cellStyle name="Input [yellow] 3 2 3" xfId="18128"/>
    <cellStyle name="Input [yellow] 3 2 3 2" xfId="18129"/>
    <cellStyle name="Input [yellow] 3 2 4" xfId="18130"/>
    <cellStyle name="Input [yellow] 3 3" xfId="18131"/>
    <cellStyle name="Input [yellow] 3 3 2" xfId="18132"/>
    <cellStyle name="Input [yellow] 3 4" xfId="18133"/>
    <cellStyle name="Input [yellow] 30" xfId="18134"/>
    <cellStyle name="Input [yellow] 30 2" xfId="18135"/>
    <cellStyle name="Input [yellow] 30 2 2" xfId="18136"/>
    <cellStyle name="Input [yellow] 30 2 2 2" xfId="18137"/>
    <cellStyle name="Input [yellow] 30 2 3" xfId="18138"/>
    <cellStyle name="Input [yellow] 30 2 3 2" xfId="18139"/>
    <cellStyle name="Input [yellow] 30 2 4" xfId="18140"/>
    <cellStyle name="Input [yellow] 30 3" xfId="18141"/>
    <cellStyle name="Input [yellow] 30 3 2" xfId="18142"/>
    <cellStyle name="Input [yellow] 30 4" xfId="18143"/>
    <cellStyle name="Input [yellow] 31" xfId="18144"/>
    <cellStyle name="Input [yellow] 31 2" xfId="18145"/>
    <cellStyle name="Input [yellow] 31 2 2" xfId="18146"/>
    <cellStyle name="Input [yellow] 31 2 2 2" xfId="18147"/>
    <cellStyle name="Input [yellow] 31 2 3" xfId="18148"/>
    <cellStyle name="Input [yellow] 31 2 3 2" xfId="18149"/>
    <cellStyle name="Input [yellow] 31 2 4" xfId="18150"/>
    <cellStyle name="Input [yellow] 31 3" xfId="18151"/>
    <cellStyle name="Input [yellow] 31 3 2" xfId="18152"/>
    <cellStyle name="Input [yellow] 31 4" xfId="18153"/>
    <cellStyle name="Input [yellow] 32" xfId="18154"/>
    <cellStyle name="Input [yellow] 32 2" xfId="18155"/>
    <cellStyle name="Input [yellow] 32 2 2" xfId="18156"/>
    <cellStyle name="Input [yellow] 32 2 2 2" xfId="18157"/>
    <cellStyle name="Input [yellow] 32 2 3" xfId="18158"/>
    <cellStyle name="Input [yellow] 32 2 3 2" xfId="18159"/>
    <cellStyle name="Input [yellow] 32 2 4" xfId="18160"/>
    <cellStyle name="Input [yellow] 32 3" xfId="18161"/>
    <cellStyle name="Input [yellow] 32 3 2" xfId="18162"/>
    <cellStyle name="Input [yellow] 32 4" xfId="18163"/>
    <cellStyle name="Input [yellow] 33" xfId="18164"/>
    <cellStyle name="Input [yellow] 33 2" xfId="18165"/>
    <cellStyle name="Input [yellow] 33 2 2" xfId="18166"/>
    <cellStyle name="Input [yellow] 33 2 2 2" xfId="18167"/>
    <cellStyle name="Input [yellow] 33 2 3" xfId="18168"/>
    <cellStyle name="Input [yellow] 33 2 3 2" xfId="18169"/>
    <cellStyle name="Input [yellow] 33 2 4" xfId="18170"/>
    <cellStyle name="Input [yellow] 33 3" xfId="18171"/>
    <cellStyle name="Input [yellow] 33 3 2" xfId="18172"/>
    <cellStyle name="Input [yellow] 33 4" xfId="18173"/>
    <cellStyle name="Input [yellow] 34" xfId="18174"/>
    <cellStyle name="Input [yellow] 34 2" xfId="18175"/>
    <cellStyle name="Input [yellow] 34 2 2" xfId="18176"/>
    <cellStyle name="Input [yellow] 34 2 2 2" xfId="18177"/>
    <cellStyle name="Input [yellow] 34 2 3" xfId="18178"/>
    <cellStyle name="Input [yellow] 34 2 3 2" xfId="18179"/>
    <cellStyle name="Input [yellow] 34 2 4" xfId="18180"/>
    <cellStyle name="Input [yellow] 34 3" xfId="18181"/>
    <cellStyle name="Input [yellow] 34 3 2" xfId="18182"/>
    <cellStyle name="Input [yellow] 34 4" xfId="18183"/>
    <cellStyle name="Input [yellow] 35" xfId="18184"/>
    <cellStyle name="Input [yellow] 35 2" xfId="18185"/>
    <cellStyle name="Input [yellow] 35 2 2" xfId="18186"/>
    <cellStyle name="Input [yellow] 35 2 2 2" xfId="18187"/>
    <cellStyle name="Input [yellow] 35 2 3" xfId="18188"/>
    <cellStyle name="Input [yellow] 35 2 3 2" xfId="18189"/>
    <cellStyle name="Input [yellow] 35 2 4" xfId="18190"/>
    <cellStyle name="Input [yellow] 35 3" xfId="18191"/>
    <cellStyle name="Input [yellow] 35 3 2" xfId="18192"/>
    <cellStyle name="Input [yellow] 35 4" xfId="18193"/>
    <cellStyle name="Input [yellow] 36" xfId="18194"/>
    <cellStyle name="Input [yellow] 36 2" xfId="18195"/>
    <cellStyle name="Input [yellow] 36 2 2" xfId="18196"/>
    <cellStyle name="Input [yellow] 36 2 2 2" xfId="18197"/>
    <cellStyle name="Input [yellow] 36 2 3" xfId="18198"/>
    <cellStyle name="Input [yellow] 36 2 3 2" xfId="18199"/>
    <cellStyle name="Input [yellow] 36 2 4" xfId="18200"/>
    <cellStyle name="Input [yellow] 36 3" xfId="18201"/>
    <cellStyle name="Input [yellow] 36 3 2" xfId="18202"/>
    <cellStyle name="Input [yellow] 36 4" xfId="18203"/>
    <cellStyle name="Input [yellow] 37" xfId="18204"/>
    <cellStyle name="Input [yellow] 37 2" xfId="18205"/>
    <cellStyle name="Input [yellow] 37 2 2" xfId="18206"/>
    <cellStyle name="Input [yellow] 37 2 2 2" xfId="18207"/>
    <cellStyle name="Input [yellow] 37 2 3" xfId="18208"/>
    <cellStyle name="Input [yellow] 37 2 3 2" xfId="18209"/>
    <cellStyle name="Input [yellow] 37 2 4" xfId="18210"/>
    <cellStyle name="Input [yellow] 37 3" xfId="18211"/>
    <cellStyle name="Input [yellow] 37 3 2" xfId="18212"/>
    <cellStyle name="Input [yellow] 37 4" xfId="18213"/>
    <cellStyle name="Input [yellow] 38" xfId="18214"/>
    <cellStyle name="Input [yellow] 38 2" xfId="18215"/>
    <cellStyle name="Input [yellow] 38 2 2" xfId="18216"/>
    <cellStyle name="Input [yellow] 38 2 2 2" xfId="18217"/>
    <cellStyle name="Input [yellow] 38 2 3" xfId="18218"/>
    <cellStyle name="Input [yellow] 38 2 3 2" xfId="18219"/>
    <cellStyle name="Input [yellow] 38 2 4" xfId="18220"/>
    <cellStyle name="Input [yellow] 38 3" xfId="18221"/>
    <cellStyle name="Input [yellow] 38 3 2" xfId="18222"/>
    <cellStyle name="Input [yellow] 38 4" xfId="18223"/>
    <cellStyle name="Input [yellow] 39" xfId="18224"/>
    <cellStyle name="Input [yellow] 39 2" xfId="18225"/>
    <cellStyle name="Input [yellow] 39 2 2" xfId="18226"/>
    <cellStyle name="Input [yellow] 39 2 2 2" xfId="18227"/>
    <cellStyle name="Input [yellow] 39 2 3" xfId="18228"/>
    <cellStyle name="Input [yellow] 39 2 3 2" xfId="18229"/>
    <cellStyle name="Input [yellow] 39 2 4" xfId="18230"/>
    <cellStyle name="Input [yellow] 39 3" xfId="18231"/>
    <cellStyle name="Input [yellow] 39 3 2" xfId="18232"/>
    <cellStyle name="Input [yellow] 39 4" xfId="18233"/>
    <cellStyle name="Input [yellow] 4" xfId="18234"/>
    <cellStyle name="Input [yellow] 4 2" xfId="18235"/>
    <cellStyle name="Input [yellow] 4 2 2" xfId="18236"/>
    <cellStyle name="Input [yellow] 4 2 2 2" xfId="18237"/>
    <cellStyle name="Input [yellow] 4 2 3" xfId="18238"/>
    <cellStyle name="Input [yellow] 4 2 3 2" xfId="18239"/>
    <cellStyle name="Input [yellow] 4 2 4" xfId="18240"/>
    <cellStyle name="Input [yellow] 4 3" xfId="18241"/>
    <cellStyle name="Input [yellow] 4 3 2" xfId="18242"/>
    <cellStyle name="Input [yellow] 4 4" xfId="18243"/>
    <cellStyle name="Input [yellow] 40" xfId="18244"/>
    <cellStyle name="Input [yellow] 40 2" xfId="18245"/>
    <cellStyle name="Input [yellow] 40 2 2" xfId="18246"/>
    <cellStyle name="Input [yellow] 40 2 2 2" xfId="18247"/>
    <cellStyle name="Input [yellow] 40 2 3" xfId="18248"/>
    <cellStyle name="Input [yellow] 40 2 3 2" xfId="18249"/>
    <cellStyle name="Input [yellow] 40 2 4" xfId="18250"/>
    <cellStyle name="Input [yellow] 40 3" xfId="18251"/>
    <cellStyle name="Input [yellow] 40 3 2" xfId="18252"/>
    <cellStyle name="Input [yellow] 40 4" xfId="18253"/>
    <cellStyle name="Input [yellow] 41" xfId="18254"/>
    <cellStyle name="Input [yellow] 41 2" xfId="18255"/>
    <cellStyle name="Input [yellow] 41 2 2" xfId="18256"/>
    <cellStyle name="Input [yellow] 41 2 2 2" xfId="18257"/>
    <cellStyle name="Input [yellow] 41 2 3" xfId="18258"/>
    <cellStyle name="Input [yellow] 41 2 3 2" xfId="18259"/>
    <cellStyle name="Input [yellow] 41 2 4" xfId="18260"/>
    <cellStyle name="Input [yellow] 41 3" xfId="18261"/>
    <cellStyle name="Input [yellow] 41 3 2" xfId="18262"/>
    <cellStyle name="Input [yellow] 41 4" xfId="18263"/>
    <cellStyle name="Input [yellow] 42" xfId="18264"/>
    <cellStyle name="Input [yellow] 42 2" xfId="18265"/>
    <cellStyle name="Input [yellow] 42 2 2" xfId="18266"/>
    <cellStyle name="Input [yellow] 42 2 2 2" xfId="18267"/>
    <cellStyle name="Input [yellow] 42 2 3" xfId="18268"/>
    <cellStyle name="Input [yellow] 42 2 3 2" xfId="18269"/>
    <cellStyle name="Input [yellow] 42 2 4" xfId="18270"/>
    <cellStyle name="Input [yellow] 42 3" xfId="18271"/>
    <cellStyle name="Input [yellow] 42 3 2" xfId="18272"/>
    <cellStyle name="Input [yellow] 42 4" xfId="18273"/>
    <cellStyle name="Input [yellow] 43" xfId="18274"/>
    <cellStyle name="Input [yellow] 43 2" xfId="18275"/>
    <cellStyle name="Input [yellow] 43 2 2" xfId="18276"/>
    <cellStyle name="Input [yellow] 43 2 2 2" xfId="18277"/>
    <cellStyle name="Input [yellow] 43 2 3" xfId="18278"/>
    <cellStyle name="Input [yellow] 43 2 3 2" xfId="18279"/>
    <cellStyle name="Input [yellow] 43 2 4" xfId="18280"/>
    <cellStyle name="Input [yellow] 43 3" xfId="18281"/>
    <cellStyle name="Input [yellow] 43 3 2" xfId="18282"/>
    <cellStyle name="Input [yellow] 43 4" xfId="18283"/>
    <cellStyle name="Input [yellow] 44" xfId="18284"/>
    <cellStyle name="Input [yellow] 44 2" xfId="18285"/>
    <cellStyle name="Input [yellow] 44 2 2" xfId="18286"/>
    <cellStyle name="Input [yellow] 44 2 2 2" xfId="18287"/>
    <cellStyle name="Input [yellow] 44 2 3" xfId="18288"/>
    <cellStyle name="Input [yellow] 44 2 3 2" xfId="18289"/>
    <cellStyle name="Input [yellow] 44 2 4" xfId="18290"/>
    <cellStyle name="Input [yellow] 44 3" xfId="18291"/>
    <cellStyle name="Input [yellow] 44 3 2" xfId="18292"/>
    <cellStyle name="Input [yellow] 44 4" xfId="18293"/>
    <cellStyle name="Input [yellow] 45" xfId="18294"/>
    <cellStyle name="Input [yellow] 45 2" xfId="18295"/>
    <cellStyle name="Input [yellow] 45 2 2" xfId="18296"/>
    <cellStyle name="Input [yellow] 45 2 2 2" xfId="18297"/>
    <cellStyle name="Input [yellow] 45 2 3" xfId="18298"/>
    <cellStyle name="Input [yellow] 45 2 3 2" xfId="18299"/>
    <cellStyle name="Input [yellow] 45 2 4" xfId="18300"/>
    <cellStyle name="Input [yellow] 45 3" xfId="18301"/>
    <cellStyle name="Input [yellow] 45 3 2" xfId="18302"/>
    <cellStyle name="Input [yellow] 45 4" xfId="18303"/>
    <cellStyle name="Input [yellow] 46" xfId="18304"/>
    <cellStyle name="Input [yellow] 46 2" xfId="18305"/>
    <cellStyle name="Input [yellow] 46 2 2" xfId="18306"/>
    <cellStyle name="Input [yellow] 46 2 2 2" xfId="18307"/>
    <cellStyle name="Input [yellow] 46 2 3" xfId="18308"/>
    <cellStyle name="Input [yellow] 46 2 3 2" xfId="18309"/>
    <cellStyle name="Input [yellow] 46 2 4" xfId="18310"/>
    <cellStyle name="Input [yellow] 46 3" xfId="18311"/>
    <cellStyle name="Input [yellow] 46 3 2" xfId="18312"/>
    <cellStyle name="Input [yellow] 46 4" xfId="18313"/>
    <cellStyle name="Input [yellow] 47" xfId="18314"/>
    <cellStyle name="Input [yellow] 47 2" xfId="18315"/>
    <cellStyle name="Input [yellow] 47 2 2" xfId="18316"/>
    <cellStyle name="Input [yellow] 47 2 2 2" xfId="18317"/>
    <cellStyle name="Input [yellow] 47 2 3" xfId="18318"/>
    <cellStyle name="Input [yellow] 47 2 3 2" xfId="18319"/>
    <cellStyle name="Input [yellow] 47 2 4" xfId="18320"/>
    <cellStyle name="Input [yellow] 47 3" xfId="18321"/>
    <cellStyle name="Input [yellow] 47 3 2" xfId="18322"/>
    <cellStyle name="Input [yellow] 47 4" xfId="18323"/>
    <cellStyle name="Input [yellow] 48" xfId="18324"/>
    <cellStyle name="Input [yellow] 48 2" xfId="18325"/>
    <cellStyle name="Input [yellow] 48 2 2" xfId="18326"/>
    <cellStyle name="Input [yellow] 48 2 2 2" xfId="18327"/>
    <cellStyle name="Input [yellow] 48 2 3" xfId="18328"/>
    <cellStyle name="Input [yellow] 48 2 3 2" xfId="18329"/>
    <cellStyle name="Input [yellow] 48 2 4" xfId="18330"/>
    <cellStyle name="Input [yellow] 48 3" xfId="18331"/>
    <cellStyle name="Input [yellow] 48 3 2" xfId="18332"/>
    <cellStyle name="Input [yellow] 48 4" xfId="18333"/>
    <cellStyle name="Input [yellow] 49" xfId="18334"/>
    <cellStyle name="Input [yellow] 49 2" xfId="18335"/>
    <cellStyle name="Input [yellow] 49 2 2" xfId="18336"/>
    <cellStyle name="Input [yellow] 49 2 2 2" xfId="18337"/>
    <cellStyle name="Input [yellow] 49 2 3" xfId="18338"/>
    <cellStyle name="Input [yellow] 49 2 3 2" xfId="18339"/>
    <cellStyle name="Input [yellow] 49 2 4" xfId="18340"/>
    <cellStyle name="Input [yellow] 49 3" xfId="18341"/>
    <cellStyle name="Input [yellow] 49 3 2" xfId="18342"/>
    <cellStyle name="Input [yellow] 49 4" xfId="18343"/>
    <cellStyle name="Input [yellow] 5" xfId="18344"/>
    <cellStyle name="Input [yellow] 5 2" xfId="18345"/>
    <cellStyle name="Input [yellow] 5 2 2" xfId="18346"/>
    <cellStyle name="Input [yellow] 5 2 2 2" xfId="18347"/>
    <cellStyle name="Input [yellow] 5 2 3" xfId="18348"/>
    <cellStyle name="Input [yellow] 5 2 3 2" xfId="18349"/>
    <cellStyle name="Input [yellow] 5 2 4" xfId="18350"/>
    <cellStyle name="Input [yellow] 5 3" xfId="18351"/>
    <cellStyle name="Input [yellow] 5 3 2" xfId="18352"/>
    <cellStyle name="Input [yellow] 5 4" xfId="18353"/>
    <cellStyle name="Input [yellow] 50" xfId="18354"/>
    <cellStyle name="Input [yellow] 50 2" xfId="18355"/>
    <cellStyle name="Input [yellow] 50 2 2" xfId="18356"/>
    <cellStyle name="Input [yellow] 50 2 2 2" xfId="18357"/>
    <cellStyle name="Input [yellow] 50 2 3" xfId="18358"/>
    <cellStyle name="Input [yellow] 50 2 3 2" xfId="18359"/>
    <cellStyle name="Input [yellow] 50 2 4" xfId="18360"/>
    <cellStyle name="Input [yellow] 50 3" xfId="18361"/>
    <cellStyle name="Input [yellow] 50 3 2" xfId="18362"/>
    <cellStyle name="Input [yellow] 50 4" xfId="18363"/>
    <cellStyle name="Input [yellow] 51" xfId="18364"/>
    <cellStyle name="Input [yellow] 51 2" xfId="18365"/>
    <cellStyle name="Input [yellow] 51 2 2" xfId="18366"/>
    <cellStyle name="Input [yellow] 51 2 2 2" xfId="18367"/>
    <cellStyle name="Input [yellow] 51 2 3" xfId="18368"/>
    <cellStyle name="Input [yellow] 51 2 3 2" xfId="18369"/>
    <cellStyle name="Input [yellow] 51 2 4" xfId="18370"/>
    <cellStyle name="Input [yellow] 51 3" xfId="18371"/>
    <cellStyle name="Input [yellow] 51 3 2" xfId="18372"/>
    <cellStyle name="Input [yellow] 51 4" xfId="18373"/>
    <cellStyle name="Input [yellow] 52" xfId="18374"/>
    <cellStyle name="Input [yellow] 52 2" xfId="18375"/>
    <cellStyle name="Input [yellow] 52 2 2" xfId="18376"/>
    <cellStyle name="Input [yellow] 52 2 2 2" xfId="18377"/>
    <cellStyle name="Input [yellow] 52 2 3" xfId="18378"/>
    <cellStyle name="Input [yellow] 52 2 3 2" xfId="18379"/>
    <cellStyle name="Input [yellow] 52 2 4" xfId="18380"/>
    <cellStyle name="Input [yellow] 52 3" xfId="18381"/>
    <cellStyle name="Input [yellow] 52 3 2" xfId="18382"/>
    <cellStyle name="Input [yellow] 52 4" xfId="18383"/>
    <cellStyle name="Input [yellow] 53" xfId="18384"/>
    <cellStyle name="Input [yellow] 53 2" xfId="18385"/>
    <cellStyle name="Input [yellow] 53 2 2" xfId="18386"/>
    <cellStyle name="Input [yellow] 53 2 2 2" xfId="18387"/>
    <cellStyle name="Input [yellow] 53 2 3" xfId="18388"/>
    <cellStyle name="Input [yellow] 53 2 3 2" xfId="18389"/>
    <cellStyle name="Input [yellow] 53 2 4" xfId="18390"/>
    <cellStyle name="Input [yellow] 53 3" xfId="18391"/>
    <cellStyle name="Input [yellow] 53 3 2" xfId="18392"/>
    <cellStyle name="Input [yellow] 53 4" xfId="18393"/>
    <cellStyle name="Input [yellow] 54" xfId="18394"/>
    <cellStyle name="Input [yellow] 54 2" xfId="18395"/>
    <cellStyle name="Input [yellow] 54 2 2" xfId="18396"/>
    <cellStyle name="Input [yellow] 54 2 2 2" xfId="18397"/>
    <cellStyle name="Input [yellow] 54 2 3" xfId="18398"/>
    <cellStyle name="Input [yellow] 54 2 3 2" xfId="18399"/>
    <cellStyle name="Input [yellow] 54 2 4" xfId="18400"/>
    <cellStyle name="Input [yellow] 54 3" xfId="18401"/>
    <cellStyle name="Input [yellow] 54 3 2" xfId="18402"/>
    <cellStyle name="Input [yellow] 54 4" xfId="18403"/>
    <cellStyle name="Input [yellow] 55" xfId="18404"/>
    <cellStyle name="Input [yellow] 55 2" xfId="18405"/>
    <cellStyle name="Input [yellow] 55 2 2" xfId="18406"/>
    <cellStyle name="Input [yellow] 55 2 2 2" xfId="18407"/>
    <cellStyle name="Input [yellow] 55 2 3" xfId="18408"/>
    <cellStyle name="Input [yellow] 55 2 3 2" xfId="18409"/>
    <cellStyle name="Input [yellow] 55 2 4" xfId="18410"/>
    <cellStyle name="Input [yellow] 55 3" xfId="18411"/>
    <cellStyle name="Input [yellow] 55 3 2" xfId="18412"/>
    <cellStyle name="Input [yellow] 55 4" xfId="18413"/>
    <cellStyle name="Input [yellow] 56" xfId="18414"/>
    <cellStyle name="Input [yellow] 56 2" xfId="18415"/>
    <cellStyle name="Input [yellow] 56 2 2" xfId="18416"/>
    <cellStyle name="Input [yellow] 56 2 2 2" xfId="18417"/>
    <cellStyle name="Input [yellow] 56 2 3" xfId="18418"/>
    <cellStyle name="Input [yellow] 56 2 3 2" xfId="18419"/>
    <cellStyle name="Input [yellow] 56 2 4" xfId="18420"/>
    <cellStyle name="Input [yellow] 56 3" xfId="18421"/>
    <cellStyle name="Input [yellow] 56 3 2" xfId="18422"/>
    <cellStyle name="Input [yellow] 56 4" xfId="18423"/>
    <cellStyle name="Input [yellow] 57" xfId="18424"/>
    <cellStyle name="Input [yellow] 57 2" xfId="18425"/>
    <cellStyle name="Input [yellow] 57 2 2" xfId="18426"/>
    <cellStyle name="Input [yellow] 57 2 2 2" xfId="18427"/>
    <cellStyle name="Input [yellow] 57 2 3" xfId="18428"/>
    <cellStyle name="Input [yellow] 57 2 3 2" xfId="18429"/>
    <cellStyle name="Input [yellow] 57 2 4" xfId="18430"/>
    <cellStyle name="Input [yellow] 57 3" xfId="18431"/>
    <cellStyle name="Input [yellow] 57 3 2" xfId="18432"/>
    <cellStyle name="Input [yellow] 57 4" xfId="18433"/>
    <cellStyle name="Input [yellow] 58" xfId="18434"/>
    <cellStyle name="Input [yellow] 58 2" xfId="18435"/>
    <cellStyle name="Input [yellow] 58 2 2" xfId="18436"/>
    <cellStyle name="Input [yellow] 58 2 2 2" xfId="18437"/>
    <cellStyle name="Input [yellow] 58 2 3" xfId="18438"/>
    <cellStyle name="Input [yellow] 58 2 3 2" xfId="18439"/>
    <cellStyle name="Input [yellow] 58 2 4" xfId="18440"/>
    <cellStyle name="Input [yellow] 58 3" xfId="18441"/>
    <cellStyle name="Input [yellow] 58 3 2" xfId="18442"/>
    <cellStyle name="Input [yellow] 58 4" xfId="18443"/>
    <cellStyle name="Input [yellow] 59" xfId="18444"/>
    <cellStyle name="Input [yellow] 59 2" xfId="18445"/>
    <cellStyle name="Input [yellow] 59 2 2" xfId="18446"/>
    <cellStyle name="Input [yellow] 59 2 2 2" xfId="18447"/>
    <cellStyle name="Input [yellow] 59 2 3" xfId="18448"/>
    <cellStyle name="Input [yellow] 59 2 3 2" xfId="18449"/>
    <cellStyle name="Input [yellow] 59 2 4" xfId="18450"/>
    <cellStyle name="Input [yellow] 59 3" xfId="18451"/>
    <cellStyle name="Input [yellow] 59 3 2" xfId="18452"/>
    <cellStyle name="Input [yellow] 59 4" xfId="18453"/>
    <cellStyle name="Input [yellow] 6" xfId="18454"/>
    <cellStyle name="Input [yellow] 6 2" xfId="18455"/>
    <cellStyle name="Input [yellow] 6 2 2" xfId="18456"/>
    <cellStyle name="Input [yellow] 6 2 2 2" xfId="18457"/>
    <cellStyle name="Input [yellow] 6 2 3" xfId="18458"/>
    <cellStyle name="Input [yellow] 6 2 3 2" xfId="18459"/>
    <cellStyle name="Input [yellow] 6 2 4" xfId="18460"/>
    <cellStyle name="Input [yellow] 6 3" xfId="18461"/>
    <cellStyle name="Input [yellow] 6 3 2" xfId="18462"/>
    <cellStyle name="Input [yellow] 6 4" xfId="18463"/>
    <cellStyle name="Input [yellow] 60" xfId="18464"/>
    <cellStyle name="Input [yellow] 60 2" xfId="18465"/>
    <cellStyle name="Input [yellow] 60 2 2" xfId="18466"/>
    <cellStyle name="Input [yellow] 60 2 2 2" xfId="18467"/>
    <cellStyle name="Input [yellow] 60 2 3" xfId="18468"/>
    <cellStyle name="Input [yellow] 60 2 3 2" xfId="18469"/>
    <cellStyle name="Input [yellow] 60 2 4" xfId="18470"/>
    <cellStyle name="Input [yellow] 60 3" xfId="18471"/>
    <cellStyle name="Input [yellow] 60 3 2" xfId="18472"/>
    <cellStyle name="Input [yellow] 60 4" xfId="18473"/>
    <cellStyle name="Input [yellow] 61" xfId="18474"/>
    <cellStyle name="Input [yellow] 61 2" xfId="18475"/>
    <cellStyle name="Input [yellow] 61 2 2" xfId="18476"/>
    <cellStyle name="Input [yellow] 61 2 2 2" xfId="18477"/>
    <cellStyle name="Input [yellow] 61 2 3" xfId="18478"/>
    <cellStyle name="Input [yellow] 61 2 3 2" xfId="18479"/>
    <cellStyle name="Input [yellow] 61 2 4" xfId="18480"/>
    <cellStyle name="Input [yellow] 61 3" xfId="18481"/>
    <cellStyle name="Input [yellow] 61 3 2" xfId="18482"/>
    <cellStyle name="Input [yellow] 61 4" xfId="18483"/>
    <cellStyle name="Input [yellow] 62" xfId="18484"/>
    <cellStyle name="Input [yellow] 62 2" xfId="18485"/>
    <cellStyle name="Input [yellow] 62 2 2" xfId="18486"/>
    <cellStyle name="Input [yellow] 62 2 2 2" xfId="18487"/>
    <cellStyle name="Input [yellow] 62 2 3" xfId="18488"/>
    <cellStyle name="Input [yellow] 62 2 3 2" xfId="18489"/>
    <cellStyle name="Input [yellow] 62 2 4" xfId="18490"/>
    <cellStyle name="Input [yellow] 62 3" xfId="18491"/>
    <cellStyle name="Input [yellow] 62 3 2" xfId="18492"/>
    <cellStyle name="Input [yellow] 62 4" xfId="18493"/>
    <cellStyle name="Input [yellow] 63" xfId="18494"/>
    <cellStyle name="Input [yellow] 63 2" xfId="18495"/>
    <cellStyle name="Input [yellow] 63 2 2" xfId="18496"/>
    <cellStyle name="Input [yellow] 63 2 2 2" xfId="18497"/>
    <cellStyle name="Input [yellow] 63 2 3" xfId="18498"/>
    <cellStyle name="Input [yellow] 63 2 3 2" xfId="18499"/>
    <cellStyle name="Input [yellow] 63 2 4" xfId="18500"/>
    <cellStyle name="Input [yellow] 63 3" xfId="18501"/>
    <cellStyle name="Input [yellow] 63 3 2" xfId="18502"/>
    <cellStyle name="Input [yellow] 63 4" xfId="18503"/>
    <cellStyle name="Input [yellow] 64" xfId="18504"/>
    <cellStyle name="Input [yellow] 64 2" xfId="18505"/>
    <cellStyle name="Input [yellow] 64 2 2" xfId="18506"/>
    <cellStyle name="Input [yellow] 64 2 2 2" xfId="18507"/>
    <cellStyle name="Input [yellow] 64 2 3" xfId="18508"/>
    <cellStyle name="Input [yellow] 64 2 3 2" xfId="18509"/>
    <cellStyle name="Input [yellow] 64 2 4" xfId="18510"/>
    <cellStyle name="Input [yellow] 64 3" xfId="18511"/>
    <cellStyle name="Input [yellow] 64 3 2" xfId="18512"/>
    <cellStyle name="Input [yellow] 64 4" xfId="18513"/>
    <cellStyle name="Input [yellow] 65" xfId="18514"/>
    <cellStyle name="Input [yellow] 65 2" xfId="18515"/>
    <cellStyle name="Input [yellow] 65 2 2" xfId="18516"/>
    <cellStyle name="Input [yellow] 65 3" xfId="18517"/>
    <cellStyle name="Input [yellow] 65 3 2" xfId="18518"/>
    <cellStyle name="Input [yellow] 65 4" xfId="18519"/>
    <cellStyle name="Input [yellow] 66" xfId="18520"/>
    <cellStyle name="Input [yellow] 66 2" xfId="18521"/>
    <cellStyle name="Input [yellow] 67" xfId="18522"/>
    <cellStyle name="Input [yellow] 7" xfId="18523"/>
    <cellStyle name="Input [yellow] 7 2" xfId="18524"/>
    <cellStyle name="Input [yellow] 7 2 2" xfId="18525"/>
    <cellStyle name="Input [yellow] 7 2 2 2" xfId="18526"/>
    <cellStyle name="Input [yellow] 7 2 3" xfId="18527"/>
    <cellStyle name="Input [yellow] 7 2 3 2" xfId="18528"/>
    <cellStyle name="Input [yellow] 7 2 4" xfId="18529"/>
    <cellStyle name="Input [yellow] 7 3" xfId="18530"/>
    <cellStyle name="Input [yellow] 7 3 2" xfId="18531"/>
    <cellStyle name="Input [yellow] 7 4" xfId="18532"/>
    <cellStyle name="Input [yellow] 8" xfId="18533"/>
    <cellStyle name="Input [yellow] 8 2" xfId="18534"/>
    <cellStyle name="Input [yellow] 8 2 2" xfId="18535"/>
    <cellStyle name="Input [yellow] 8 2 2 2" xfId="18536"/>
    <cellStyle name="Input [yellow] 8 2 3" xfId="18537"/>
    <cellStyle name="Input [yellow] 8 2 3 2" xfId="18538"/>
    <cellStyle name="Input [yellow] 8 2 4" xfId="18539"/>
    <cellStyle name="Input [yellow] 8 3" xfId="18540"/>
    <cellStyle name="Input [yellow] 8 3 2" xfId="18541"/>
    <cellStyle name="Input [yellow] 8 4" xfId="18542"/>
    <cellStyle name="Input [yellow] 9" xfId="18543"/>
    <cellStyle name="Input [yellow] 9 2" xfId="18544"/>
    <cellStyle name="Input [yellow] 9 2 2" xfId="18545"/>
    <cellStyle name="Input [yellow] 9 2 2 2" xfId="18546"/>
    <cellStyle name="Input [yellow] 9 2 3" xfId="18547"/>
    <cellStyle name="Input [yellow] 9 2 3 2" xfId="18548"/>
    <cellStyle name="Input [yellow] 9 2 4" xfId="18549"/>
    <cellStyle name="Input [yellow] 9 3" xfId="18550"/>
    <cellStyle name="Input [yellow] 9 3 2" xfId="18551"/>
    <cellStyle name="Input [yellow] 9 4" xfId="18552"/>
    <cellStyle name="Input [yellow]_EXTRA September 2008" xfId="18553"/>
    <cellStyle name="Input 10" xfId="18554"/>
    <cellStyle name="Input 10 2" xfId="18555"/>
    <cellStyle name="Input 10 2 2" xfId="18556"/>
    <cellStyle name="Input 10 2 3" xfId="18557"/>
    <cellStyle name="Input 10 3" xfId="18558"/>
    <cellStyle name="Input 10 4" xfId="18559"/>
    <cellStyle name="Input 10 5" xfId="18560"/>
    <cellStyle name="Input 100" xfId="18561"/>
    <cellStyle name="Input 101" xfId="18562"/>
    <cellStyle name="Input 102" xfId="18563"/>
    <cellStyle name="Input 103" xfId="18564"/>
    <cellStyle name="Input 104" xfId="18565"/>
    <cellStyle name="Input 105" xfId="18566"/>
    <cellStyle name="Input 106" xfId="18567"/>
    <cellStyle name="Input 11" xfId="18568"/>
    <cellStyle name="Input 11 2" xfId="18569"/>
    <cellStyle name="Input 11 2 2" xfId="18570"/>
    <cellStyle name="Input 11 2 3" xfId="18571"/>
    <cellStyle name="Input 11 3" xfId="18572"/>
    <cellStyle name="Input 11 4" xfId="18573"/>
    <cellStyle name="Input 11 5" xfId="18574"/>
    <cellStyle name="Input 12" xfId="18575"/>
    <cellStyle name="Input 12 2" xfId="18576"/>
    <cellStyle name="Input 12 2 2" xfId="18577"/>
    <cellStyle name="Input 12 2 3" xfId="18578"/>
    <cellStyle name="Input 12 3" xfId="18579"/>
    <cellStyle name="Input 12 4" xfId="18580"/>
    <cellStyle name="Input 12 5" xfId="18581"/>
    <cellStyle name="Input 13" xfId="18582"/>
    <cellStyle name="Input 13 2" xfId="18583"/>
    <cellStyle name="Input 13 2 2" xfId="18584"/>
    <cellStyle name="Input 13 2 3" xfId="18585"/>
    <cellStyle name="Input 13 3" xfId="18586"/>
    <cellStyle name="Input 13 4" xfId="18587"/>
    <cellStyle name="Input 13 5" xfId="18588"/>
    <cellStyle name="Input 14" xfId="18589"/>
    <cellStyle name="Input 14 2" xfId="18590"/>
    <cellStyle name="Input 14 2 2" xfId="18591"/>
    <cellStyle name="Input 14 2 3" xfId="18592"/>
    <cellStyle name="Input 14 3" xfId="18593"/>
    <cellStyle name="Input 14 4" xfId="18594"/>
    <cellStyle name="Input 14 5" xfId="18595"/>
    <cellStyle name="Input 15" xfId="18596"/>
    <cellStyle name="Input 15 2" xfId="18597"/>
    <cellStyle name="Input 15 2 2" xfId="18598"/>
    <cellStyle name="Input 15 2 3" xfId="18599"/>
    <cellStyle name="Input 15 3" xfId="18600"/>
    <cellStyle name="Input 15 4" xfId="18601"/>
    <cellStyle name="Input 15 5" xfId="18602"/>
    <cellStyle name="Input 16" xfId="18603"/>
    <cellStyle name="Input 16 2" xfId="18604"/>
    <cellStyle name="Input 16 2 2" xfId="18605"/>
    <cellStyle name="Input 16 2 3" xfId="18606"/>
    <cellStyle name="Input 16 3" xfId="18607"/>
    <cellStyle name="Input 16 4" xfId="18608"/>
    <cellStyle name="Input 16 5" xfId="18609"/>
    <cellStyle name="Input 17" xfId="18610"/>
    <cellStyle name="Input 17 2" xfId="18611"/>
    <cellStyle name="Input 17 2 2" xfId="18612"/>
    <cellStyle name="Input 17 2 3" xfId="18613"/>
    <cellStyle name="Input 17 3" xfId="18614"/>
    <cellStyle name="Input 17 4" xfId="18615"/>
    <cellStyle name="Input 17 5" xfId="18616"/>
    <cellStyle name="Input 18" xfId="18617"/>
    <cellStyle name="Input 18 2" xfId="18618"/>
    <cellStyle name="Input 18 2 2" xfId="18619"/>
    <cellStyle name="Input 18 2 3" xfId="18620"/>
    <cellStyle name="Input 18 3" xfId="18621"/>
    <cellStyle name="Input 18 4" xfId="18622"/>
    <cellStyle name="Input 18 5" xfId="18623"/>
    <cellStyle name="Input 19" xfId="18624"/>
    <cellStyle name="Input 2" xfId="18625"/>
    <cellStyle name="Input 2 10" xfId="18626"/>
    <cellStyle name="Input 2 11" xfId="18627"/>
    <cellStyle name="Input 2 12" xfId="18628"/>
    <cellStyle name="Input 2 2" xfId="18629"/>
    <cellStyle name="Input 2 2 10" xfId="18630"/>
    <cellStyle name="Input 2 2 2" xfId="18631"/>
    <cellStyle name="Input 2 2 3" xfId="18632"/>
    <cellStyle name="Input 2 2 4" xfId="18633"/>
    <cellStyle name="Input 2 2 5" xfId="18634"/>
    <cellStyle name="Input 2 2 6" xfId="18635"/>
    <cellStyle name="Input 2 2 7" xfId="18636"/>
    <cellStyle name="Input 2 2 8" xfId="18637"/>
    <cellStyle name="Input 2 2 9" xfId="18638"/>
    <cellStyle name="Input 2 3" xfId="18639"/>
    <cellStyle name="Input 2 4" xfId="18640"/>
    <cellStyle name="Input 2 5" xfId="18641"/>
    <cellStyle name="Input 2 6" xfId="18642"/>
    <cellStyle name="Input 2 7" xfId="18643"/>
    <cellStyle name="Input 2 8" xfId="18644"/>
    <cellStyle name="Input 2 9" xfId="18645"/>
    <cellStyle name="Input 20" xfId="18646"/>
    <cellStyle name="Input 21" xfId="18647"/>
    <cellStyle name="Input 22" xfId="18648"/>
    <cellStyle name="Input 23" xfId="18649"/>
    <cellStyle name="Input 24" xfId="18650"/>
    <cellStyle name="Input 25" xfId="18651"/>
    <cellStyle name="Input 26" xfId="18652"/>
    <cellStyle name="Input 27" xfId="18653"/>
    <cellStyle name="Input 28" xfId="18654"/>
    <cellStyle name="Input 29" xfId="18655"/>
    <cellStyle name="Input 3" xfId="18656"/>
    <cellStyle name="Input 30" xfId="18657"/>
    <cellStyle name="Input 31" xfId="18658"/>
    <cellStyle name="Input 32" xfId="18659"/>
    <cellStyle name="Input 33" xfId="18660"/>
    <cellStyle name="Input 34" xfId="18661"/>
    <cellStyle name="Input 35" xfId="18662"/>
    <cellStyle name="Input 36" xfId="18663"/>
    <cellStyle name="Input 37" xfId="18664"/>
    <cellStyle name="Input 38" xfId="18665"/>
    <cellStyle name="Input 39" xfId="18666"/>
    <cellStyle name="Input 4" xfId="18667"/>
    <cellStyle name="Input 40" xfId="18668"/>
    <cellStyle name="Input 41" xfId="18669"/>
    <cellStyle name="Input 42" xfId="18670"/>
    <cellStyle name="Input 43" xfId="18671"/>
    <cellStyle name="Input 44" xfId="18672"/>
    <cellStyle name="Input 45" xfId="18673"/>
    <cellStyle name="Input 46" xfId="18674"/>
    <cellStyle name="Input 47" xfId="18675"/>
    <cellStyle name="Input 48" xfId="18676"/>
    <cellStyle name="Input 49" xfId="18677"/>
    <cellStyle name="Input 5" xfId="18678"/>
    <cellStyle name="Input 50" xfId="18679"/>
    <cellStyle name="Input 51" xfId="18680"/>
    <cellStyle name="Input 52" xfId="18681"/>
    <cellStyle name="Input 53" xfId="18682"/>
    <cellStyle name="Input 54" xfId="18683"/>
    <cellStyle name="Input 55" xfId="18684"/>
    <cellStyle name="Input 56" xfId="18685"/>
    <cellStyle name="Input 57" xfId="18686"/>
    <cellStyle name="Input 58" xfId="18687"/>
    <cellStyle name="Input 59" xfId="18688"/>
    <cellStyle name="Input 6" xfId="18689"/>
    <cellStyle name="Input 60" xfId="18690"/>
    <cellStyle name="Input 61" xfId="18691"/>
    <cellStyle name="Input 62" xfId="18692"/>
    <cellStyle name="Input 63" xfId="18693"/>
    <cellStyle name="Input 64" xfId="18694"/>
    <cellStyle name="Input 64 2" xfId="18695"/>
    <cellStyle name="Input 64 3" xfId="18696"/>
    <cellStyle name="Input 64 4" xfId="18697"/>
    <cellStyle name="Input 65" xfId="18698"/>
    <cellStyle name="Input 66" xfId="18699"/>
    <cellStyle name="Input 67" xfId="18700"/>
    <cellStyle name="Input 68" xfId="18701"/>
    <cellStyle name="Input 69" xfId="18702"/>
    <cellStyle name="Input 7" xfId="18703"/>
    <cellStyle name="Input 70" xfId="18704"/>
    <cellStyle name="Input 71" xfId="18705"/>
    <cellStyle name="Input 72" xfId="18706"/>
    <cellStyle name="Input 73" xfId="18707"/>
    <cellStyle name="Input 74" xfId="18708"/>
    <cellStyle name="Input 75" xfId="18709"/>
    <cellStyle name="Input 76" xfId="18710"/>
    <cellStyle name="Input 77" xfId="18711"/>
    <cellStyle name="Input 78" xfId="18712"/>
    <cellStyle name="Input 79" xfId="18713"/>
    <cellStyle name="Input 8" xfId="18714"/>
    <cellStyle name="Input 8 2" xfId="18715"/>
    <cellStyle name="Input 8 2 2" xfId="18716"/>
    <cellStyle name="Input 8 2 3" xfId="18717"/>
    <cellStyle name="Input 8 3" xfId="18718"/>
    <cellStyle name="Input 8 4" xfId="18719"/>
    <cellStyle name="Input 8 5" xfId="18720"/>
    <cellStyle name="Input 80" xfId="18721"/>
    <cellStyle name="Input 81" xfId="18722"/>
    <cellStyle name="Input 82" xfId="18723"/>
    <cellStyle name="Input 83" xfId="18724"/>
    <cellStyle name="Input 84" xfId="18725"/>
    <cellStyle name="Input 85" xfId="18726"/>
    <cellStyle name="Input 86" xfId="18727"/>
    <cellStyle name="Input 87" xfId="18728"/>
    <cellStyle name="Input 88" xfId="18729"/>
    <cellStyle name="Input 89" xfId="18730"/>
    <cellStyle name="Input 9" xfId="18731"/>
    <cellStyle name="Input 9 2" xfId="18732"/>
    <cellStyle name="Input 9 2 2" xfId="18733"/>
    <cellStyle name="Input 9 2 3" xfId="18734"/>
    <cellStyle name="Input 9 3" xfId="18735"/>
    <cellStyle name="Input 9 4" xfId="18736"/>
    <cellStyle name="Input 9 5" xfId="18737"/>
    <cellStyle name="Input 90" xfId="18738"/>
    <cellStyle name="Input 91" xfId="18739"/>
    <cellStyle name="Input 92" xfId="18740"/>
    <cellStyle name="Input 93" xfId="18741"/>
    <cellStyle name="Input 94" xfId="18742"/>
    <cellStyle name="Input 95" xfId="18743"/>
    <cellStyle name="Input 96" xfId="18744"/>
    <cellStyle name="Input 97" xfId="18745"/>
    <cellStyle name="Input 98" xfId="18746"/>
    <cellStyle name="Input 99" xfId="18747"/>
    <cellStyle name="Input Cells" xfId="18748"/>
    <cellStyle name="Input Cells 2" xfId="18749"/>
    <cellStyle name="Input Currency" xfId="18750"/>
    <cellStyle name="Input Date" xfId="18751"/>
    <cellStyle name="Input Fixed [0]" xfId="18752"/>
    <cellStyle name="Input Normal" xfId="18753"/>
    <cellStyle name="Input Percent" xfId="18754"/>
    <cellStyle name="Input Percent [2]" xfId="18755"/>
    <cellStyle name="Input Percent_PERSONAL" xfId="18756"/>
    <cellStyle name="Input Titles" xfId="18757"/>
    <cellStyle name="Internal link" xfId="18758"/>
    <cellStyle name="Internal link 2" xfId="18759"/>
    <cellStyle name="Internal link 2 2" xfId="18760"/>
    <cellStyle name="Internal link 2 2 2" xfId="18761"/>
    <cellStyle name="Internal link 2 2 2 2" xfId="18762"/>
    <cellStyle name="Internal link 2 2 3" xfId="18763"/>
    <cellStyle name="Internal link 2 2 3 2" xfId="18764"/>
    <cellStyle name="Internal link 2 2 4" xfId="18765"/>
    <cellStyle name="Internal link 2 3" xfId="18766"/>
    <cellStyle name="Internal link 2 3 2" xfId="18767"/>
    <cellStyle name="Internal link 3" xfId="18768"/>
    <cellStyle name="Internal link 3 2" xfId="18769"/>
    <cellStyle name="Internal link 3 2 2" xfId="18770"/>
    <cellStyle name="Internal link 3 2 2 2" xfId="18771"/>
    <cellStyle name="Internal link 3 2 3" xfId="18772"/>
    <cellStyle name="Internal link 3 2 3 2" xfId="18773"/>
    <cellStyle name="Internal link 3 2 4" xfId="18774"/>
    <cellStyle name="Internal link 3 3" xfId="18775"/>
    <cellStyle name="Internal link 3 3 2" xfId="18776"/>
    <cellStyle name="Internal link 4" xfId="18777"/>
    <cellStyle name="Internal link 4 2" xfId="18778"/>
    <cellStyle name="Internal link 4 2 2" xfId="18779"/>
    <cellStyle name="Internal link 4 3" xfId="18780"/>
    <cellStyle name="Internal link 4 3 2" xfId="18781"/>
    <cellStyle name="Internal link 4 4" xfId="18782"/>
    <cellStyle name="Internal link 5" xfId="18783"/>
    <cellStyle name="Internal link 5 2" xfId="18784"/>
    <cellStyle name="Kopfzeile" xfId="18785"/>
    <cellStyle name="Link Currency (0)" xfId="18786"/>
    <cellStyle name="Link Currency (0) 10" xfId="18787"/>
    <cellStyle name="Link Currency (0) 11" xfId="18788"/>
    <cellStyle name="Link Currency (0) 12" xfId="18789"/>
    <cellStyle name="Link Currency (0) 13" xfId="18790"/>
    <cellStyle name="Link Currency (0) 14" xfId="18791"/>
    <cellStyle name="Link Currency (0) 15" xfId="18792"/>
    <cellStyle name="Link Currency (0) 16" xfId="18793"/>
    <cellStyle name="Link Currency (0) 17" xfId="18794"/>
    <cellStyle name="Link Currency (0) 18" xfId="18795"/>
    <cellStyle name="Link Currency (0) 19" xfId="18796"/>
    <cellStyle name="Link Currency (0) 2" xfId="18797"/>
    <cellStyle name="Link Currency (0) 20" xfId="18798"/>
    <cellStyle name="Link Currency (0) 21" xfId="18799"/>
    <cellStyle name="Link Currency (0) 22" xfId="18800"/>
    <cellStyle name="Link Currency (0) 23" xfId="18801"/>
    <cellStyle name="Link Currency (0) 24" xfId="18802"/>
    <cellStyle name="Link Currency (0) 25" xfId="18803"/>
    <cellStyle name="Link Currency (0) 26" xfId="18804"/>
    <cellStyle name="Link Currency (0) 27" xfId="18805"/>
    <cellStyle name="Link Currency (0) 28" xfId="18806"/>
    <cellStyle name="Link Currency (0) 29" xfId="18807"/>
    <cellStyle name="Link Currency (0) 3" xfId="18808"/>
    <cellStyle name="Link Currency (0) 30" xfId="18809"/>
    <cellStyle name="Link Currency (0) 31" xfId="18810"/>
    <cellStyle name="Link Currency (0) 32" xfId="18811"/>
    <cellStyle name="Link Currency (0) 33" xfId="18812"/>
    <cellStyle name="Link Currency (0) 34" xfId="18813"/>
    <cellStyle name="Link Currency (0) 35" xfId="18814"/>
    <cellStyle name="Link Currency (0) 36" xfId="18815"/>
    <cellStyle name="Link Currency (0) 37" xfId="18816"/>
    <cellStyle name="Link Currency (0) 38" xfId="18817"/>
    <cellStyle name="Link Currency (0) 39" xfId="18818"/>
    <cellStyle name="Link Currency (0) 4" xfId="18819"/>
    <cellStyle name="Link Currency (0) 40" xfId="18820"/>
    <cellStyle name="Link Currency (0) 41" xfId="18821"/>
    <cellStyle name="Link Currency (0) 42" xfId="18822"/>
    <cellStyle name="Link Currency (0) 43" xfId="18823"/>
    <cellStyle name="Link Currency (0) 44" xfId="18824"/>
    <cellStyle name="Link Currency (0) 45" xfId="18825"/>
    <cellStyle name="Link Currency (0) 46" xfId="18826"/>
    <cellStyle name="Link Currency (0) 47" xfId="18827"/>
    <cellStyle name="Link Currency (0) 48" xfId="18828"/>
    <cellStyle name="Link Currency (0) 49" xfId="18829"/>
    <cellStyle name="Link Currency (0) 5" xfId="18830"/>
    <cellStyle name="Link Currency (0) 50" xfId="18831"/>
    <cellStyle name="Link Currency (0) 51" xfId="18832"/>
    <cellStyle name="Link Currency (0) 52" xfId="18833"/>
    <cellStyle name="Link Currency (0) 53" xfId="18834"/>
    <cellStyle name="Link Currency (0) 54" xfId="18835"/>
    <cellStyle name="Link Currency (0) 55" xfId="18836"/>
    <cellStyle name="Link Currency (0) 56" xfId="18837"/>
    <cellStyle name="Link Currency (0) 57" xfId="18838"/>
    <cellStyle name="Link Currency (0) 58" xfId="18839"/>
    <cellStyle name="Link Currency (0) 59" xfId="18840"/>
    <cellStyle name="Link Currency (0) 6" xfId="18841"/>
    <cellStyle name="Link Currency (0) 60" xfId="18842"/>
    <cellStyle name="Link Currency (0) 61" xfId="18843"/>
    <cellStyle name="Link Currency (0) 62" xfId="18844"/>
    <cellStyle name="Link Currency (0) 63" xfId="18845"/>
    <cellStyle name="Link Currency (0) 64" xfId="18846"/>
    <cellStyle name="Link Currency (0) 7" xfId="18847"/>
    <cellStyle name="Link Currency (0) 8" xfId="18848"/>
    <cellStyle name="Link Currency (0) 9" xfId="18849"/>
    <cellStyle name="Link Currency (2)" xfId="18850"/>
    <cellStyle name="Link Currency (2) 10" xfId="18851"/>
    <cellStyle name="Link Currency (2) 11" xfId="18852"/>
    <cellStyle name="Link Currency (2) 12" xfId="18853"/>
    <cellStyle name="Link Currency (2) 13" xfId="18854"/>
    <cellStyle name="Link Currency (2) 14" xfId="18855"/>
    <cellStyle name="Link Currency (2) 15" xfId="18856"/>
    <cellStyle name="Link Currency (2) 16" xfId="18857"/>
    <cellStyle name="Link Currency (2) 17" xfId="18858"/>
    <cellStyle name="Link Currency (2) 18" xfId="18859"/>
    <cellStyle name="Link Currency (2) 19" xfId="18860"/>
    <cellStyle name="Link Currency (2) 2" xfId="18861"/>
    <cellStyle name="Link Currency (2) 20" xfId="18862"/>
    <cellStyle name="Link Currency (2) 21" xfId="18863"/>
    <cellStyle name="Link Currency (2) 22" xfId="18864"/>
    <cellStyle name="Link Currency (2) 23" xfId="18865"/>
    <cellStyle name="Link Currency (2) 24" xfId="18866"/>
    <cellStyle name="Link Currency (2) 25" xfId="18867"/>
    <cellStyle name="Link Currency (2) 26" xfId="18868"/>
    <cellStyle name="Link Currency (2) 27" xfId="18869"/>
    <cellStyle name="Link Currency (2) 28" xfId="18870"/>
    <cellStyle name="Link Currency (2) 29" xfId="18871"/>
    <cellStyle name="Link Currency (2) 3" xfId="18872"/>
    <cellStyle name="Link Currency (2) 30" xfId="18873"/>
    <cellStyle name="Link Currency (2) 31" xfId="18874"/>
    <cellStyle name="Link Currency (2) 32" xfId="18875"/>
    <cellStyle name="Link Currency (2) 33" xfId="18876"/>
    <cellStyle name="Link Currency (2) 34" xfId="18877"/>
    <cellStyle name="Link Currency (2) 35" xfId="18878"/>
    <cellStyle name="Link Currency (2) 36" xfId="18879"/>
    <cellStyle name="Link Currency (2) 37" xfId="18880"/>
    <cellStyle name="Link Currency (2) 38" xfId="18881"/>
    <cellStyle name="Link Currency (2) 39" xfId="18882"/>
    <cellStyle name="Link Currency (2) 4" xfId="18883"/>
    <cellStyle name="Link Currency (2) 40" xfId="18884"/>
    <cellStyle name="Link Currency (2) 41" xfId="18885"/>
    <cellStyle name="Link Currency (2) 42" xfId="18886"/>
    <cellStyle name="Link Currency (2) 43" xfId="18887"/>
    <cellStyle name="Link Currency (2) 44" xfId="18888"/>
    <cellStyle name="Link Currency (2) 45" xfId="18889"/>
    <cellStyle name="Link Currency (2) 46" xfId="18890"/>
    <cellStyle name="Link Currency (2) 47" xfId="18891"/>
    <cellStyle name="Link Currency (2) 48" xfId="18892"/>
    <cellStyle name="Link Currency (2) 49" xfId="18893"/>
    <cellStyle name="Link Currency (2) 5" xfId="18894"/>
    <cellStyle name="Link Currency (2) 50" xfId="18895"/>
    <cellStyle name="Link Currency (2) 51" xfId="18896"/>
    <cellStyle name="Link Currency (2) 52" xfId="18897"/>
    <cellStyle name="Link Currency (2) 53" xfId="18898"/>
    <cellStyle name="Link Currency (2) 54" xfId="18899"/>
    <cellStyle name="Link Currency (2) 55" xfId="18900"/>
    <cellStyle name="Link Currency (2) 56" xfId="18901"/>
    <cellStyle name="Link Currency (2) 57" xfId="18902"/>
    <cellStyle name="Link Currency (2) 58" xfId="18903"/>
    <cellStyle name="Link Currency (2) 59" xfId="18904"/>
    <cellStyle name="Link Currency (2) 6" xfId="18905"/>
    <cellStyle name="Link Currency (2) 60" xfId="18906"/>
    <cellStyle name="Link Currency (2) 61" xfId="18907"/>
    <cellStyle name="Link Currency (2) 62" xfId="18908"/>
    <cellStyle name="Link Currency (2) 63" xfId="18909"/>
    <cellStyle name="Link Currency (2) 64" xfId="18910"/>
    <cellStyle name="Link Currency (2) 7" xfId="18911"/>
    <cellStyle name="Link Currency (2) 8" xfId="18912"/>
    <cellStyle name="Link Currency (2) 9" xfId="18913"/>
    <cellStyle name="Link Units (0)" xfId="18914"/>
    <cellStyle name="Link Units (0) 10" xfId="18915"/>
    <cellStyle name="Link Units (0) 11" xfId="18916"/>
    <cellStyle name="Link Units (0) 12" xfId="18917"/>
    <cellStyle name="Link Units (0) 13" xfId="18918"/>
    <cellStyle name="Link Units (0) 14" xfId="18919"/>
    <cellStyle name="Link Units (0) 15" xfId="18920"/>
    <cellStyle name="Link Units (0) 16" xfId="18921"/>
    <cellStyle name="Link Units (0) 17" xfId="18922"/>
    <cellStyle name="Link Units (0) 18" xfId="18923"/>
    <cellStyle name="Link Units (0) 19" xfId="18924"/>
    <cellStyle name="Link Units (0) 2" xfId="18925"/>
    <cellStyle name="Link Units (0) 20" xfId="18926"/>
    <cellStyle name="Link Units (0) 21" xfId="18927"/>
    <cellStyle name="Link Units (0) 22" xfId="18928"/>
    <cellStyle name="Link Units (0) 23" xfId="18929"/>
    <cellStyle name="Link Units (0) 24" xfId="18930"/>
    <cellStyle name="Link Units (0) 25" xfId="18931"/>
    <cellStyle name="Link Units (0) 26" xfId="18932"/>
    <cellStyle name="Link Units (0) 27" xfId="18933"/>
    <cellStyle name="Link Units (0) 28" xfId="18934"/>
    <cellStyle name="Link Units (0) 29" xfId="18935"/>
    <cellStyle name="Link Units (0) 3" xfId="18936"/>
    <cellStyle name="Link Units (0) 30" xfId="18937"/>
    <cellStyle name="Link Units (0) 31" xfId="18938"/>
    <cellStyle name="Link Units (0) 32" xfId="18939"/>
    <cellStyle name="Link Units (0) 33" xfId="18940"/>
    <cellStyle name="Link Units (0) 34" xfId="18941"/>
    <cellStyle name="Link Units (0) 35" xfId="18942"/>
    <cellStyle name="Link Units (0) 36" xfId="18943"/>
    <cellStyle name="Link Units (0) 37" xfId="18944"/>
    <cellStyle name="Link Units (0) 38" xfId="18945"/>
    <cellStyle name="Link Units (0) 39" xfId="18946"/>
    <cellStyle name="Link Units (0) 4" xfId="18947"/>
    <cellStyle name="Link Units (0) 40" xfId="18948"/>
    <cellStyle name="Link Units (0) 41" xfId="18949"/>
    <cellStyle name="Link Units (0) 42" xfId="18950"/>
    <cellStyle name="Link Units (0) 43" xfId="18951"/>
    <cellStyle name="Link Units (0) 44" xfId="18952"/>
    <cellStyle name="Link Units (0) 45" xfId="18953"/>
    <cellStyle name="Link Units (0) 46" xfId="18954"/>
    <cellStyle name="Link Units (0) 47" xfId="18955"/>
    <cellStyle name="Link Units (0) 48" xfId="18956"/>
    <cellStyle name="Link Units (0) 49" xfId="18957"/>
    <cellStyle name="Link Units (0) 5" xfId="18958"/>
    <cellStyle name="Link Units (0) 50" xfId="18959"/>
    <cellStyle name="Link Units (0) 51" xfId="18960"/>
    <cellStyle name="Link Units (0) 52" xfId="18961"/>
    <cellStyle name="Link Units (0) 53" xfId="18962"/>
    <cellStyle name="Link Units (0) 54" xfId="18963"/>
    <cellStyle name="Link Units (0) 55" xfId="18964"/>
    <cellStyle name="Link Units (0) 56" xfId="18965"/>
    <cellStyle name="Link Units (0) 57" xfId="18966"/>
    <cellStyle name="Link Units (0) 58" xfId="18967"/>
    <cellStyle name="Link Units (0) 59" xfId="18968"/>
    <cellStyle name="Link Units (0) 6" xfId="18969"/>
    <cellStyle name="Link Units (0) 60" xfId="18970"/>
    <cellStyle name="Link Units (0) 61" xfId="18971"/>
    <cellStyle name="Link Units (0) 62" xfId="18972"/>
    <cellStyle name="Link Units (0) 63" xfId="18973"/>
    <cellStyle name="Link Units (0) 64" xfId="18974"/>
    <cellStyle name="Link Units (0) 7" xfId="18975"/>
    <cellStyle name="Link Units (0) 8" xfId="18976"/>
    <cellStyle name="Link Units (0) 9" xfId="18977"/>
    <cellStyle name="Link Units (1)" xfId="18978"/>
    <cellStyle name="Link Units (1) 10" xfId="18979"/>
    <cellStyle name="Link Units (1) 11" xfId="18980"/>
    <cellStyle name="Link Units (1) 12" xfId="18981"/>
    <cellStyle name="Link Units (1) 13" xfId="18982"/>
    <cellStyle name="Link Units (1) 14" xfId="18983"/>
    <cellStyle name="Link Units (1) 15" xfId="18984"/>
    <cellStyle name="Link Units (1) 16" xfId="18985"/>
    <cellStyle name="Link Units (1) 17" xfId="18986"/>
    <cellStyle name="Link Units (1) 18" xfId="18987"/>
    <cellStyle name="Link Units (1) 19" xfId="18988"/>
    <cellStyle name="Link Units (1) 2" xfId="18989"/>
    <cellStyle name="Link Units (1) 20" xfId="18990"/>
    <cellStyle name="Link Units (1) 21" xfId="18991"/>
    <cellStyle name="Link Units (1) 22" xfId="18992"/>
    <cellStyle name="Link Units (1) 23" xfId="18993"/>
    <cellStyle name="Link Units (1) 24" xfId="18994"/>
    <cellStyle name="Link Units (1) 25" xfId="18995"/>
    <cellStyle name="Link Units (1) 26" xfId="18996"/>
    <cellStyle name="Link Units (1) 27" xfId="18997"/>
    <cellStyle name="Link Units (1) 28" xfId="18998"/>
    <cellStyle name="Link Units (1) 29" xfId="18999"/>
    <cellStyle name="Link Units (1) 3" xfId="19000"/>
    <cellStyle name="Link Units (1) 30" xfId="19001"/>
    <cellStyle name="Link Units (1) 31" xfId="19002"/>
    <cellStyle name="Link Units (1) 32" xfId="19003"/>
    <cellStyle name="Link Units (1) 33" xfId="19004"/>
    <cellStyle name="Link Units (1) 34" xfId="19005"/>
    <cellStyle name="Link Units (1) 35" xfId="19006"/>
    <cellStyle name="Link Units (1) 36" xfId="19007"/>
    <cellStyle name="Link Units (1) 37" xfId="19008"/>
    <cellStyle name="Link Units (1) 38" xfId="19009"/>
    <cellStyle name="Link Units (1) 39" xfId="19010"/>
    <cellStyle name="Link Units (1) 4" xfId="19011"/>
    <cellStyle name="Link Units (1) 40" xfId="19012"/>
    <cellStyle name="Link Units (1) 41" xfId="19013"/>
    <cellStyle name="Link Units (1) 42" xfId="19014"/>
    <cellStyle name="Link Units (1) 43" xfId="19015"/>
    <cellStyle name="Link Units (1) 44" xfId="19016"/>
    <cellStyle name="Link Units (1) 45" xfId="19017"/>
    <cellStyle name="Link Units (1) 46" xfId="19018"/>
    <cellStyle name="Link Units (1) 47" xfId="19019"/>
    <cellStyle name="Link Units (1) 48" xfId="19020"/>
    <cellStyle name="Link Units (1) 49" xfId="19021"/>
    <cellStyle name="Link Units (1) 5" xfId="19022"/>
    <cellStyle name="Link Units (1) 50" xfId="19023"/>
    <cellStyle name="Link Units (1) 51" xfId="19024"/>
    <cellStyle name="Link Units (1) 52" xfId="19025"/>
    <cellStyle name="Link Units (1) 53" xfId="19026"/>
    <cellStyle name="Link Units (1) 54" xfId="19027"/>
    <cellStyle name="Link Units (1) 55" xfId="19028"/>
    <cellStyle name="Link Units (1) 56" xfId="19029"/>
    <cellStyle name="Link Units (1) 57" xfId="19030"/>
    <cellStyle name="Link Units (1) 58" xfId="19031"/>
    <cellStyle name="Link Units (1) 59" xfId="19032"/>
    <cellStyle name="Link Units (1) 6" xfId="19033"/>
    <cellStyle name="Link Units (1) 60" xfId="19034"/>
    <cellStyle name="Link Units (1) 61" xfId="19035"/>
    <cellStyle name="Link Units (1) 62" xfId="19036"/>
    <cellStyle name="Link Units (1) 63" xfId="19037"/>
    <cellStyle name="Link Units (1) 64" xfId="19038"/>
    <cellStyle name="Link Units (1) 7" xfId="19039"/>
    <cellStyle name="Link Units (1) 8" xfId="19040"/>
    <cellStyle name="Link Units (1) 9" xfId="19041"/>
    <cellStyle name="Link Units (2)" xfId="19042"/>
    <cellStyle name="Link Units (2) 10" xfId="19043"/>
    <cellStyle name="Link Units (2) 11" xfId="19044"/>
    <cellStyle name="Link Units (2) 12" xfId="19045"/>
    <cellStyle name="Link Units (2) 13" xfId="19046"/>
    <cellStyle name="Link Units (2) 14" xfId="19047"/>
    <cellStyle name="Link Units (2) 15" xfId="19048"/>
    <cellStyle name="Link Units (2) 16" xfId="19049"/>
    <cellStyle name="Link Units (2) 17" xfId="19050"/>
    <cellStyle name="Link Units (2) 18" xfId="19051"/>
    <cellStyle name="Link Units (2) 19" xfId="19052"/>
    <cellStyle name="Link Units (2) 2" xfId="19053"/>
    <cellStyle name="Link Units (2) 20" xfId="19054"/>
    <cellStyle name="Link Units (2) 21" xfId="19055"/>
    <cellStyle name="Link Units (2) 22" xfId="19056"/>
    <cellStyle name="Link Units (2) 23" xfId="19057"/>
    <cellStyle name="Link Units (2) 24" xfId="19058"/>
    <cellStyle name="Link Units (2) 25" xfId="19059"/>
    <cellStyle name="Link Units (2) 26" xfId="19060"/>
    <cellStyle name="Link Units (2) 27" xfId="19061"/>
    <cellStyle name="Link Units (2) 28" xfId="19062"/>
    <cellStyle name="Link Units (2) 29" xfId="19063"/>
    <cellStyle name="Link Units (2) 3" xfId="19064"/>
    <cellStyle name="Link Units (2) 30" xfId="19065"/>
    <cellStyle name="Link Units (2) 31" xfId="19066"/>
    <cellStyle name="Link Units (2) 32" xfId="19067"/>
    <cellStyle name="Link Units (2) 33" xfId="19068"/>
    <cellStyle name="Link Units (2) 34" xfId="19069"/>
    <cellStyle name="Link Units (2) 35" xfId="19070"/>
    <cellStyle name="Link Units (2) 36" xfId="19071"/>
    <cellStyle name="Link Units (2) 37" xfId="19072"/>
    <cellStyle name="Link Units (2) 38" xfId="19073"/>
    <cellStyle name="Link Units (2) 39" xfId="19074"/>
    <cellStyle name="Link Units (2) 4" xfId="19075"/>
    <cellStyle name="Link Units (2) 40" xfId="19076"/>
    <cellStyle name="Link Units (2) 41" xfId="19077"/>
    <cellStyle name="Link Units (2) 42" xfId="19078"/>
    <cellStyle name="Link Units (2) 43" xfId="19079"/>
    <cellStyle name="Link Units (2) 44" xfId="19080"/>
    <cellStyle name="Link Units (2) 45" xfId="19081"/>
    <cellStyle name="Link Units (2) 46" xfId="19082"/>
    <cellStyle name="Link Units (2) 47" xfId="19083"/>
    <cellStyle name="Link Units (2) 48" xfId="19084"/>
    <cellStyle name="Link Units (2) 49" xfId="19085"/>
    <cellStyle name="Link Units (2) 5" xfId="19086"/>
    <cellStyle name="Link Units (2) 50" xfId="19087"/>
    <cellStyle name="Link Units (2) 51" xfId="19088"/>
    <cellStyle name="Link Units (2) 52" xfId="19089"/>
    <cellStyle name="Link Units (2) 53" xfId="19090"/>
    <cellStyle name="Link Units (2) 54" xfId="19091"/>
    <cellStyle name="Link Units (2) 55" xfId="19092"/>
    <cellStyle name="Link Units (2) 56" xfId="19093"/>
    <cellStyle name="Link Units (2) 57" xfId="19094"/>
    <cellStyle name="Link Units (2) 58" xfId="19095"/>
    <cellStyle name="Link Units (2) 59" xfId="19096"/>
    <cellStyle name="Link Units (2) 6" xfId="19097"/>
    <cellStyle name="Link Units (2) 60" xfId="19098"/>
    <cellStyle name="Link Units (2) 61" xfId="19099"/>
    <cellStyle name="Link Units (2) 62" xfId="19100"/>
    <cellStyle name="Link Units (2) 63" xfId="19101"/>
    <cellStyle name="Link Units (2) 64" xfId="19102"/>
    <cellStyle name="Link Units (2) 7" xfId="19103"/>
    <cellStyle name="Link Units (2) 8" xfId="19104"/>
    <cellStyle name="Link Units (2) 9" xfId="19105"/>
    <cellStyle name="Linked Cell 10" xfId="19106"/>
    <cellStyle name="Linked Cell 11" xfId="19107"/>
    <cellStyle name="Linked Cell 12" xfId="19108"/>
    <cellStyle name="Linked Cell 13" xfId="19109"/>
    <cellStyle name="Linked Cell 14" xfId="19110"/>
    <cellStyle name="Linked Cell 15" xfId="19111"/>
    <cellStyle name="Linked Cell 16" xfId="19112"/>
    <cellStyle name="Linked Cell 17" xfId="19113"/>
    <cellStyle name="Linked Cell 18" xfId="19114"/>
    <cellStyle name="Linked Cell 19" xfId="19115"/>
    <cellStyle name="Linked Cell 2" xfId="19116"/>
    <cellStyle name="Linked Cell 2 10" xfId="19117"/>
    <cellStyle name="Linked Cell 2 11" xfId="19118"/>
    <cellStyle name="Linked Cell 2 12" xfId="19119"/>
    <cellStyle name="Linked Cell 2 2" xfId="19120"/>
    <cellStyle name="Linked Cell 2 2 10" xfId="19121"/>
    <cellStyle name="Linked Cell 2 2 2" xfId="19122"/>
    <cellStyle name="Linked Cell 2 2 3" xfId="19123"/>
    <cellStyle name="Linked Cell 2 2 4" xfId="19124"/>
    <cellStyle name="Linked Cell 2 2 5" xfId="19125"/>
    <cellStyle name="Linked Cell 2 2 6" xfId="19126"/>
    <cellStyle name="Linked Cell 2 2 7" xfId="19127"/>
    <cellStyle name="Linked Cell 2 2 8" xfId="19128"/>
    <cellStyle name="Linked Cell 2 2 9" xfId="19129"/>
    <cellStyle name="Linked Cell 2 3" xfId="19130"/>
    <cellStyle name="Linked Cell 2 4" xfId="19131"/>
    <cellStyle name="Linked Cell 2 5" xfId="19132"/>
    <cellStyle name="Linked Cell 2 6" xfId="19133"/>
    <cellStyle name="Linked Cell 2 7" xfId="19134"/>
    <cellStyle name="Linked Cell 2 8" xfId="19135"/>
    <cellStyle name="Linked Cell 2 9" xfId="19136"/>
    <cellStyle name="Linked Cell 20" xfId="19137"/>
    <cellStyle name="Linked Cell 21" xfId="19138"/>
    <cellStyle name="Linked Cell 22" xfId="19139"/>
    <cellStyle name="Linked Cell 23" xfId="19140"/>
    <cellStyle name="Linked Cell 24" xfId="19141"/>
    <cellStyle name="Linked Cell 25" xfId="19142"/>
    <cellStyle name="Linked Cell 26" xfId="19143"/>
    <cellStyle name="Linked Cell 27" xfId="19144"/>
    <cellStyle name="Linked Cell 28" xfId="19145"/>
    <cellStyle name="Linked Cell 29" xfId="19146"/>
    <cellStyle name="Linked Cell 3" xfId="19147"/>
    <cellStyle name="Linked Cell 30" xfId="19148"/>
    <cellStyle name="Linked Cell 31" xfId="19149"/>
    <cellStyle name="Linked Cell 32" xfId="19150"/>
    <cellStyle name="Linked Cell 33" xfId="19151"/>
    <cellStyle name="Linked Cell 34" xfId="19152"/>
    <cellStyle name="Linked Cell 35" xfId="19153"/>
    <cellStyle name="Linked Cell 36" xfId="19154"/>
    <cellStyle name="Linked Cell 37" xfId="19155"/>
    <cellStyle name="Linked Cell 38" xfId="19156"/>
    <cellStyle name="Linked Cell 39" xfId="19157"/>
    <cellStyle name="Linked Cell 4" xfId="19158"/>
    <cellStyle name="Linked Cell 40" xfId="19159"/>
    <cellStyle name="Linked Cell 41" xfId="19160"/>
    <cellStyle name="Linked Cell 42" xfId="19161"/>
    <cellStyle name="Linked Cell 43" xfId="19162"/>
    <cellStyle name="Linked Cell 44" xfId="19163"/>
    <cellStyle name="Linked Cell 45" xfId="19164"/>
    <cellStyle name="Linked Cell 46" xfId="19165"/>
    <cellStyle name="Linked Cell 47" xfId="19166"/>
    <cellStyle name="Linked Cell 48" xfId="19167"/>
    <cellStyle name="Linked Cell 49" xfId="19168"/>
    <cellStyle name="Linked Cell 5" xfId="19169"/>
    <cellStyle name="Linked Cell 50" xfId="19170"/>
    <cellStyle name="Linked Cell 51" xfId="19171"/>
    <cellStyle name="Linked Cell 52" xfId="19172"/>
    <cellStyle name="Linked Cell 53" xfId="19173"/>
    <cellStyle name="Linked Cell 54" xfId="19174"/>
    <cellStyle name="Linked Cell 55" xfId="19175"/>
    <cellStyle name="Linked Cell 56" xfId="19176"/>
    <cellStyle name="Linked Cell 57" xfId="19177"/>
    <cellStyle name="Linked Cell 58" xfId="19178"/>
    <cellStyle name="Linked Cell 6" xfId="19179"/>
    <cellStyle name="Linked Cell 7" xfId="19180"/>
    <cellStyle name="Linked Cell 8" xfId="19181"/>
    <cellStyle name="Linked Cell 9" xfId="19182"/>
    <cellStyle name="Linked Cells" xfId="19183"/>
    <cellStyle name="Linked Cells 2" xfId="19184"/>
    <cellStyle name="List Price" xfId="19185"/>
    <cellStyle name="Malý nadpis" xfId="19186"/>
    <cellStyle name="meny_laroux" xfId="19187"/>
    <cellStyle name="Migliaia (0)_pldt" xfId="19188"/>
    <cellStyle name="Migliaia_pldt" xfId="19189"/>
    <cellStyle name="Milliers [0]_!!!GO" xfId="19190"/>
    <cellStyle name="Milliers_!!!GO" xfId="19191"/>
    <cellStyle name="miny_laroux" xfId="19192"/>
    <cellStyle name="Monétaire [0]_!!!GO" xfId="19193"/>
    <cellStyle name="Monétaire_!!!GO" xfId="19194"/>
    <cellStyle name="NA is zero" xfId="19195"/>
    <cellStyle name="Neutral 10" xfId="19196"/>
    <cellStyle name="Neutral 11" xfId="19197"/>
    <cellStyle name="Neutral 12" xfId="19198"/>
    <cellStyle name="Neutral 13" xfId="19199"/>
    <cellStyle name="Neutral 14" xfId="19200"/>
    <cellStyle name="Neutral 15" xfId="19201"/>
    <cellStyle name="Neutral 16" xfId="19202"/>
    <cellStyle name="Neutral 17" xfId="19203"/>
    <cellStyle name="Neutral 18" xfId="19204"/>
    <cellStyle name="Neutral 19" xfId="19205"/>
    <cellStyle name="Neutral 2" xfId="19206"/>
    <cellStyle name="Neutral 2 10" xfId="19207"/>
    <cellStyle name="Neutral 2 11" xfId="19208"/>
    <cellStyle name="Neutral 2 12" xfId="19209"/>
    <cellStyle name="Neutral 2 2" xfId="19210"/>
    <cellStyle name="Neutral 2 2 10" xfId="19211"/>
    <cellStyle name="Neutral 2 2 2" xfId="19212"/>
    <cellStyle name="Neutral 2 2 3" xfId="19213"/>
    <cellStyle name="Neutral 2 2 4" xfId="19214"/>
    <cellStyle name="Neutral 2 2 5" xfId="19215"/>
    <cellStyle name="Neutral 2 2 6" xfId="19216"/>
    <cellStyle name="Neutral 2 2 7" xfId="19217"/>
    <cellStyle name="Neutral 2 2 8" xfId="19218"/>
    <cellStyle name="Neutral 2 2 9" xfId="19219"/>
    <cellStyle name="Neutral 2 3" xfId="19220"/>
    <cellStyle name="Neutral 2 4" xfId="19221"/>
    <cellStyle name="Neutral 2 5" xfId="19222"/>
    <cellStyle name="Neutral 2 6" xfId="19223"/>
    <cellStyle name="Neutral 2 7" xfId="19224"/>
    <cellStyle name="Neutral 2 8" xfId="19225"/>
    <cellStyle name="Neutral 2 9" xfId="19226"/>
    <cellStyle name="Neutral 20" xfId="19227"/>
    <cellStyle name="Neutral 21" xfId="19228"/>
    <cellStyle name="Neutral 22" xfId="19229"/>
    <cellStyle name="Neutral 23" xfId="19230"/>
    <cellStyle name="Neutral 24" xfId="19231"/>
    <cellStyle name="Neutral 25" xfId="19232"/>
    <cellStyle name="Neutral 26" xfId="19233"/>
    <cellStyle name="Neutral 27" xfId="19234"/>
    <cellStyle name="Neutral 28" xfId="19235"/>
    <cellStyle name="Neutral 29" xfId="19236"/>
    <cellStyle name="Neutral 3" xfId="19237"/>
    <cellStyle name="Neutral 30" xfId="19238"/>
    <cellStyle name="Neutral 31" xfId="19239"/>
    <cellStyle name="Neutral 32" xfId="19240"/>
    <cellStyle name="Neutral 33" xfId="19241"/>
    <cellStyle name="Neutral 34" xfId="19242"/>
    <cellStyle name="Neutral 35" xfId="19243"/>
    <cellStyle name="Neutral 36" xfId="19244"/>
    <cellStyle name="Neutral 37" xfId="19245"/>
    <cellStyle name="Neutral 38" xfId="19246"/>
    <cellStyle name="Neutral 39" xfId="19247"/>
    <cellStyle name="Neutral 4" xfId="19248"/>
    <cellStyle name="Neutral 40" xfId="19249"/>
    <cellStyle name="Neutral 41" xfId="19250"/>
    <cellStyle name="Neutral 42" xfId="19251"/>
    <cellStyle name="Neutral 43" xfId="19252"/>
    <cellStyle name="Neutral 44" xfId="19253"/>
    <cellStyle name="Neutral 45" xfId="19254"/>
    <cellStyle name="Neutral 46" xfId="19255"/>
    <cellStyle name="Neutral 47" xfId="19256"/>
    <cellStyle name="Neutral 48" xfId="19257"/>
    <cellStyle name="Neutral 49" xfId="19258"/>
    <cellStyle name="Neutral 5" xfId="19259"/>
    <cellStyle name="Neutral 50" xfId="19260"/>
    <cellStyle name="Neutral 51" xfId="19261"/>
    <cellStyle name="Neutral 52" xfId="19262"/>
    <cellStyle name="Neutral 53" xfId="19263"/>
    <cellStyle name="Neutral 54" xfId="19264"/>
    <cellStyle name="Neutral 55" xfId="19265"/>
    <cellStyle name="Neutral 56" xfId="19266"/>
    <cellStyle name="Neutral 57" xfId="19267"/>
    <cellStyle name="Neutral 58" xfId="19268"/>
    <cellStyle name="Neutral 6" xfId="19269"/>
    <cellStyle name="Neutral 7" xfId="19270"/>
    <cellStyle name="Neutral 8" xfId="19271"/>
    <cellStyle name="Neutral 9" xfId="19272"/>
    <cellStyle name="no dec" xfId="19273"/>
    <cellStyle name="no dec 2" xfId="19274"/>
    <cellStyle name="no dec 3" xfId="19275"/>
    <cellStyle name="no dec 4" xfId="19276"/>
    <cellStyle name="no dec 5" xfId="19277"/>
    <cellStyle name="no dec 6" xfId="19278"/>
    <cellStyle name="no dec 7" xfId="19279"/>
    <cellStyle name="no dec 8" xfId="19280"/>
    <cellStyle name="no dec_EXTRA September 2008" xfId="19281"/>
    <cellStyle name="Normal" xfId="0" builtinId="0"/>
    <cellStyle name="Normal - Style1" xfId="19282"/>
    <cellStyle name="Normal - Style2" xfId="19283"/>
    <cellStyle name="Normal - Style3" xfId="19284"/>
    <cellStyle name="Normal - Style4" xfId="19285"/>
    <cellStyle name="Normal - Style5" xfId="19286"/>
    <cellStyle name="Normal - Style6" xfId="19287"/>
    <cellStyle name="Normal - Style7" xfId="19288"/>
    <cellStyle name="Normal - Style8" xfId="19289"/>
    <cellStyle name="Normal [0]" xfId="19290"/>
    <cellStyle name="Normal [1]" xfId="19291"/>
    <cellStyle name="Normal [2]" xfId="19292"/>
    <cellStyle name="Normal [3]" xfId="19293"/>
    <cellStyle name="Normal 10" xfId="19294"/>
    <cellStyle name="Normal 10 10" xfId="19295"/>
    <cellStyle name="Normal 10 11" xfId="19296"/>
    <cellStyle name="Normal 10 12" xfId="19297"/>
    <cellStyle name="Normal 10 13" xfId="19298"/>
    <cellStyle name="Normal 10 13 2" xfId="19299"/>
    <cellStyle name="Normal 10 13 2 2" xfId="30546"/>
    <cellStyle name="Normal 10 13 2 2 2" xfId="34117"/>
    <cellStyle name="Normal 10 13 2 3" xfId="32333"/>
    <cellStyle name="Normal 10 13 3" xfId="30545"/>
    <cellStyle name="Normal 10 13 3 2" xfId="34116"/>
    <cellStyle name="Normal 10 13 4" xfId="32332"/>
    <cellStyle name="Normal 10 14" xfId="19300"/>
    <cellStyle name="Normal 10 15" xfId="19301"/>
    <cellStyle name="Normal 10 15 2" xfId="19302"/>
    <cellStyle name="Normal 10 15 2 2" xfId="30548"/>
    <cellStyle name="Normal 10 15 2 2 2" xfId="34119"/>
    <cellStyle name="Normal 10 15 2 3" xfId="32335"/>
    <cellStyle name="Normal 10 15 3" xfId="30547"/>
    <cellStyle name="Normal 10 15 3 2" xfId="34118"/>
    <cellStyle name="Normal 10 15 4" xfId="32334"/>
    <cellStyle name="Normal 10 16" xfId="19303"/>
    <cellStyle name="Normal 10 16 2" xfId="30549"/>
    <cellStyle name="Normal 10 16 2 2" xfId="34120"/>
    <cellStyle name="Normal 10 16 3" xfId="32336"/>
    <cellStyle name="Normal 10 2" xfId="19304"/>
    <cellStyle name="Normal 10 2 2" xfId="19305"/>
    <cellStyle name="Normal 10 2 3" xfId="19306"/>
    <cellStyle name="Normal 10 2 4" xfId="19307"/>
    <cellStyle name="Normal 10 2 5" xfId="19308"/>
    <cellStyle name="Normal 10 3" xfId="19309"/>
    <cellStyle name="Normal 10 4" xfId="19310"/>
    <cellStyle name="Normal 10 5" xfId="19311"/>
    <cellStyle name="Normal 10 6" xfId="19312"/>
    <cellStyle name="Normal 10 7" xfId="19313"/>
    <cellStyle name="Normal 10 8" xfId="19314"/>
    <cellStyle name="Normal 10 9" xfId="19315"/>
    <cellStyle name="Normal 100" xfId="19316"/>
    <cellStyle name="Normal 101" xfId="19317"/>
    <cellStyle name="Normal 102" xfId="19318"/>
    <cellStyle name="Normal 103" xfId="19319"/>
    <cellStyle name="Normal 104" xfId="19320"/>
    <cellStyle name="Normal 105" xfId="19321"/>
    <cellStyle name="Normal 106" xfId="19322"/>
    <cellStyle name="Normal 107" xfId="19323"/>
    <cellStyle name="Normal 108" xfId="19324"/>
    <cellStyle name="Normal 109" xfId="19325"/>
    <cellStyle name="Normal 109 2" xfId="30550"/>
    <cellStyle name="Normal 109 2 2" xfId="34121"/>
    <cellStyle name="Normal 109 3" xfId="32337"/>
    <cellStyle name="Normal 11" xfId="19326"/>
    <cellStyle name="Normal 11 10" xfId="19327"/>
    <cellStyle name="Normal 11 11" xfId="19328"/>
    <cellStyle name="Normal 11 12" xfId="19329"/>
    <cellStyle name="Normal 11 13" xfId="19330"/>
    <cellStyle name="Normal 11 14" xfId="19331"/>
    <cellStyle name="Normal 11 15" xfId="19332"/>
    <cellStyle name="Normal 11 15 2" xfId="19333"/>
    <cellStyle name="Normal 11 15 2 2" xfId="30552"/>
    <cellStyle name="Normal 11 15 2 2 2" xfId="34123"/>
    <cellStyle name="Normal 11 15 2 3" xfId="32339"/>
    <cellStyle name="Normal 11 15 3" xfId="30551"/>
    <cellStyle name="Normal 11 15 3 2" xfId="34122"/>
    <cellStyle name="Normal 11 15 4" xfId="32338"/>
    <cellStyle name="Normal 11 16" xfId="1"/>
    <cellStyle name="Normal 11 17" xfId="19334"/>
    <cellStyle name="Normal 11 18" xfId="19335"/>
    <cellStyle name="Normal 11 19" xfId="19336"/>
    <cellStyle name="Normal 11 2" xfId="19337"/>
    <cellStyle name="Normal 11 2 10" xfId="19338"/>
    <cellStyle name="Normal 11 2 11" xfId="19339"/>
    <cellStyle name="Normal 11 2 12" xfId="19340"/>
    <cellStyle name="Normal 11 2 12 2" xfId="19341"/>
    <cellStyle name="Normal 11 2 12 3" xfId="19342"/>
    <cellStyle name="Normal 11 2 13" xfId="19343"/>
    <cellStyle name="Normal 11 2 13 2" xfId="19344"/>
    <cellStyle name="Normal 11 2 13 3" xfId="19345"/>
    <cellStyle name="Normal 11 2 2" xfId="19346"/>
    <cellStyle name="Normal 11 2 2 2" xfId="19347"/>
    <cellStyle name="Normal 11 2 3" xfId="19348"/>
    <cellStyle name="Normal 11 2 3 2" xfId="19349"/>
    <cellStyle name="Normal 11 2 4" xfId="19350"/>
    <cellStyle name="Normal 11 2 4 2" xfId="19351"/>
    <cellStyle name="Normal 11 2 4 3" xfId="19352"/>
    <cellStyle name="Normal 11 2 5" xfId="19353"/>
    <cellStyle name="Normal 11 2 6" xfId="19354"/>
    <cellStyle name="Normal 11 2 7" xfId="19355"/>
    <cellStyle name="Normal 11 2 8" xfId="19356"/>
    <cellStyle name="Normal 11 2 9" xfId="19357"/>
    <cellStyle name="Normal 11 20" xfId="19358"/>
    <cellStyle name="Normal 11 21" xfId="19359"/>
    <cellStyle name="Normal 11 22" xfId="19360"/>
    <cellStyle name="Normal 11 23" xfId="19361"/>
    <cellStyle name="Normal 11 24" xfId="19362"/>
    <cellStyle name="Normal 11 25" xfId="19363"/>
    <cellStyle name="Normal 11 26" xfId="19364"/>
    <cellStyle name="Normal 11 27" xfId="19365"/>
    <cellStyle name="Normal 11 28" xfId="19366"/>
    <cellStyle name="Normal 11 29" xfId="19367"/>
    <cellStyle name="Normal 11 3" xfId="19368"/>
    <cellStyle name="Normal 11 3 2" xfId="19369"/>
    <cellStyle name="Normal 11 3 2 2" xfId="19370"/>
    <cellStyle name="Normal 11 3 2 3" xfId="19371"/>
    <cellStyle name="Normal 11 3 3" xfId="19372"/>
    <cellStyle name="Normal 11 3 3 2" xfId="19373"/>
    <cellStyle name="Normal 11 3 3 3" xfId="19374"/>
    <cellStyle name="Normal 11 30" xfId="19375"/>
    <cellStyle name="Normal 11 31" xfId="19376"/>
    <cellStyle name="Normal 11 32" xfId="19377"/>
    <cellStyle name="Normal 11 33" xfId="19378"/>
    <cellStyle name="Normal 11 34" xfId="19379"/>
    <cellStyle name="Normal 11 35" xfId="19380"/>
    <cellStyle name="Normal 11 36" xfId="19381"/>
    <cellStyle name="Normal 11 37" xfId="19382"/>
    <cellStyle name="Normal 11 38" xfId="19383"/>
    <cellStyle name="Normal 11 39" xfId="19384"/>
    <cellStyle name="Normal 11 4" xfId="19385"/>
    <cellStyle name="Normal 11 4 2" xfId="19386"/>
    <cellStyle name="Normal 11 40" xfId="19387"/>
    <cellStyle name="Normal 11 41" xfId="19388"/>
    <cellStyle name="Normal 11 42" xfId="19389"/>
    <cellStyle name="Normal 11 43" xfId="19390"/>
    <cellStyle name="Normal 11 44" xfId="19391"/>
    <cellStyle name="Normal 11 45" xfId="19392"/>
    <cellStyle name="Normal 11 46" xfId="19393"/>
    <cellStyle name="Normal 11 47" xfId="19394"/>
    <cellStyle name="Normal 11 48" xfId="19395"/>
    <cellStyle name="Normal 11 49" xfId="19396"/>
    <cellStyle name="Normal 11 5" xfId="19397"/>
    <cellStyle name="Normal 11 50" xfId="19398"/>
    <cellStyle name="Normal 11 51" xfId="19399"/>
    <cellStyle name="Normal 11 52" xfId="19400"/>
    <cellStyle name="Normal 11 53" xfId="19401"/>
    <cellStyle name="Normal 11 54" xfId="19402"/>
    <cellStyle name="Normal 11 55" xfId="19403"/>
    <cellStyle name="Normal 11 56" xfId="19404"/>
    <cellStyle name="Normal 11 57" xfId="19405"/>
    <cellStyle name="Normal 11 58" xfId="19406"/>
    <cellStyle name="Normal 11 59" xfId="19407"/>
    <cellStyle name="Normal 11 6" xfId="19408"/>
    <cellStyle name="Normal 11 60" xfId="19409"/>
    <cellStyle name="Normal 11 61" xfId="19410"/>
    <cellStyle name="Normal 11 62" xfId="19411"/>
    <cellStyle name="Normal 11 63" xfId="19412"/>
    <cellStyle name="Normal 11 64" xfId="19413"/>
    <cellStyle name="Normal 11 65" xfId="19414"/>
    <cellStyle name="Normal 11 65 2" xfId="19415"/>
    <cellStyle name="Normal 11 65 2 2" xfId="30554"/>
    <cellStyle name="Normal 11 65 2 2 2" xfId="34125"/>
    <cellStyle name="Normal 11 65 2 3" xfId="32341"/>
    <cellStyle name="Normal 11 65 3" xfId="30553"/>
    <cellStyle name="Normal 11 65 3 2" xfId="34124"/>
    <cellStyle name="Normal 11 65 4" xfId="32340"/>
    <cellStyle name="Normal 11 66" xfId="19416"/>
    <cellStyle name="Normal 11 66 2" xfId="30555"/>
    <cellStyle name="Normal 11 66 2 2" xfId="34126"/>
    <cellStyle name="Normal 11 66 3" xfId="32342"/>
    <cellStyle name="Normal 11 7" xfId="19417"/>
    <cellStyle name="Normal 11 8" xfId="19418"/>
    <cellStyle name="Normal 11 9" xfId="19419"/>
    <cellStyle name="Normal 110" xfId="19420"/>
    <cellStyle name="Normal 111" xfId="19421"/>
    <cellStyle name="Normal 112" xfId="19422"/>
    <cellStyle name="Normal 113" xfId="19423"/>
    <cellStyle name="Normal 113 2" xfId="30556"/>
    <cellStyle name="Normal 113 2 2" xfId="34127"/>
    <cellStyle name="Normal 113 3" xfId="32343"/>
    <cellStyle name="Normal 114" xfId="19424"/>
    <cellStyle name="Normal 114 2" xfId="30557"/>
    <cellStyle name="Normal 114 2 2" xfId="34128"/>
    <cellStyle name="Normal 114 3" xfId="32344"/>
    <cellStyle name="Normal 115" xfId="19425"/>
    <cellStyle name="Normal 115 2" xfId="30558"/>
    <cellStyle name="Normal 115 2 2" xfId="34129"/>
    <cellStyle name="Normal 115 3" xfId="32345"/>
    <cellStyle name="Normal 116" xfId="19426"/>
    <cellStyle name="Normal 117" xfId="19427"/>
    <cellStyle name="Normal 117 2" xfId="30559"/>
    <cellStyle name="Normal 117 2 2" xfId="34130"/>
    <cellStyle name="Normal 117 3" xfId="32346"/>
    <cellStyle name="Normal 118" xfId="19428"/>
    <cellStyle name="Normal 119" xfId="19429"/>
    <cellStyle name="Normal 12" xfId="19430"/>
    <cellStyle name="Normal 12 10" xfId="19431"/>
    <cellStyle name="Normal 12 10 2" xfId="19432"/>
    <cellStyle name="Normal 12 10 2 2" xfId="30562"/>
    <cellStyle name="Normal 12 10 2 2 2" xfId="34133"/>
    <cellStyle name="Normal 12 10 2 3" xfId="32349"/>
    <cellStyle name="Normal 12 10 3" xfId="30561"/>
    <cellStyle name="Normal 12 10 3 2" xfId="34132"/>
    <cellStyle name="Normal 12 10 4" xfId="32348"/>
    <cellStyle name="Normal 12 11" xfId="19433"/>
    <cellStyle name="Normal 12 11 2" xfId="19434"/>
    <cellStyle name="Normal 12 11 2 2" xfId="30564"/>
    <cellStyle name="Normal 12 11 2 2 2" xfId="34135"/>
    <cellStyle name="Normal 12 11 2 3" xfId="32351"/>
    <cellStyle name="Normal 12 11 3" xfId="30563"/>
    <cellStyle name="Normal 12 11 3 2" xfId="34134"/>
    <cellStyle name="Normal 12 11 4" xfId="32350"/>
    <cellStyle name="Normal 12 12" xfId="19435"/>
    <cellStyle name="Normal 12 12 2" xfId="19436"/>
    <cellStyle name="Normal 12 12 2 2" xfId="30566"/>
    <cellStyle name="Normal 12 12 2 2 2" xfId="34137"/>
    <cellStyle name="Normal 12 12 2 3" xfId="32353"/>
    <cellStyle name="Normal 12 12 3" xfId="30565"/>
    <cellStyle name="Normal 12 12 3 2" xfId="34136"/>
    <cellStyle name="Normal 12 12 4" xfId="32352"/>
    <cellStyle name="Normal 12 13" xfId="19437"/>
    <cellStyle name="Normal 12 13 2" xfId="19438"/>
    <cellStyle name="Normal 12 13 2 2" xfId="30568"/>
    <cellStyle name="Normal 12 13 2 2 2" xfId="34139"/>
    <cellStyle name="Normal 12 13 2 3" xfId="32355"/>
    <cellStyle name="Normal 12 13 3" xfId="30567"/>
    <cellStyle name="Normal 12 13 3 2" xfId="34138"/>
    <cellStyle name="Normal 12 13 4" xfId="32354"/>
    <cellStyle name="Normal 12 14" xfId="19439"/>
    <cellStyle name="Normal 12 14 2" xfId="19440"/>
    <cellStyle name="Normal 12 14 2 2" xfId="30570"/>
    <cellStyle name="Normal 12 14 2 2 2" xfId="34141"/>
    <cellStyle name="Normal 12 14 2 3" xfId="32357"/>
    <cellStyle name="Normal 12 14 3" xfId="30569"/>
    <cellStyle name="Normal 12 14 3 2" xfId="34140"/>
    <cellStyle name="Normal 12 14 4" xfId="32356"/>
    <cellStyle name="Normal 12 15" xfId="19441"/>
    <cellStyle name="Normal 12 16" xfId="19442"/>
    <cellStyle name="Normal 12 16 2" xfId="19443"/>
    <cellStyle name="Normal 12 16 2 2" xfId="30572"/>
    <cellStyle name="Normal 12 16 2 2 2" xfId="34143"/>
    <cellStyle name="Normal 12 16 2 3" xfId="32359"/>
    <cellStyle name="Normal 12 16 3" xfId="30571"/>
    <cellStyle name="Normal 12 16 3 2" xfId="34142"/>
    <cellStyle name="Normal 12 16 4" xfId="32358"/>
    <cellStyle name="Normal 12 17" xfId="19444"/>
    <cellStyle name="Normal 12 18" xfId="19445"/>
    <cellStyle name="Normal 12 18 2" xfId="19446"/>
    <cellStyle name="Normal 12 18 2 2" xfId="30574"/>
    <cellStyle name="Normal 12 18 2 2 2" xfId="34145"/>
    <cellStyle name="Normal 12 18 2 3" xfId="32361"/>
    <cellStyle name="Normal 12 18 3" xfId="30573"/>
    <cellStyle name="Normal 12 18 3 2" xfId="34144"/>
    <cellStyle name="Normal 12 18 4" xfId="32360"/>
    <cellStyle name="Normal 12 19" xfId="19447"/>
    <cellStyle name="Normal 12 19 2" xfId="30575"/>
    <cellStyle name="Normal 12 19 2 2" xfId="34146"/>
    <cellStyle name="Normal 12 19 3" xfId="32362"/>
    <cellStyle name="Normal 12 2" xfId="19448"/>
    <cellStyle name="Normal 12 2 10" xfId="19449"/>
    <cellStyle name="Normal 12 2 10 2" xfId="19450"/>
    <cellStyle name="Normal 12 2 10 2 2" xfId="30578"/>
    <cellStyle name="Normal 12 2 10 2 2 2" xfId="34149"/>
    <cellStyle name="Normal 12 2 10 2 3" xfId="32365"/>
    <cellStyle name="Normal 12 2 10 3" xfId="30577"/>
    <cellStyle name="Normal 12 2 10 3 2" xfId="34148"/>
    <cellStyle name="Normal 12 2 10 4" xfId="32364"/>
    <cellStyle name="Normal 12 2 11" xfId="19451"/>
    <cellStyle name="Normal 12 2 11 2" xfId="19452"/>
    <cellStyle name="Normal 12 2 11 2 2" xfId="30580"/>
    <cellStyle name="Normal 12 2 11 2 2 2" xfId="34151"/>
    <cellStyle name="Normal 12 2 11 2 3" xfId="32367"/>
    <cellStyle name="Normal 12 2 11 3" xfId="30579"/>
    <cellStyle name="Normal 12 2 11 3 2" xfId="34150"/>
    <cellStyle name="Normal 12 2 11 4" xfId="32366"/>
    <cellStyle name="Normal 12 2 12" xfId="19453"/>
    <cellStyle name="Normal 12 2 12 2" xfId="19454"/>
    <cellStyle name="Normal 12 2 12 2 2" xfId="30582"/>
    <cellStyle name="Normal 12 2 12 2 2 2" xfId="34153"/>
    <cellStyle name="Normal 12 2 12 2 3" xfId="32369"/>
    <cellStyle name="Normal 12 2 12 3" xfId="30581"/>
    <cellStyle name="Normal 12 2 12 3 2" xfId="34152"/>
    <cellStyle name="Normal 12 2 12 4" xfId="32368"/>
    <cellStyle name="Normal 12 2 13" xfId="19455"/>
    <cellStyle name="Normal 12 2 13 2" xfId="19456"/>
    <cellStyle name="Normal 12 2 13 2 2" xfId="30584"/>
    <cellStyle name="Normal 12 2 13 2 2 2" xfId="34155"/>
    <cellStyle name="Normal 12 2 13 2 3" xfId="32371"/>
    <cellStyle name="Normal 12 2 13 3" xfId="30583"/>
    <cellStyle name="Normal 12 2 13 3 2" xfId="34154"/>
    <cellStyle name="Normal 12 2 13 4" xfId="32370"/>
    <cellStyle name="Normal 12 2 14" xfId="19457"/>
    <cellStyle name="Normal 12 2 15" xfId="19458"/>
    <cellStyle name="Normal 12 2 16" xfId="19459"/>
    <cellStyle name="Normal 12 2 16 2" xfId="19460"/>
    <cellStyle name="Normal 12 2 16 2 2" xfId="30586"/>
    <cellStyle name="Normal 12 2 16 2 2 2" xfId="34157"/>
    <cellStyle name="Normal 12 2 16 2 3" xfId="32373"/>
    <cellStyle name="Normal 12 2 16 3" xfId="30585"/>
    <cellStyle name="Normal 12 2 16 3 2" xfId="34156"/>
    <cellStyle name="Normal 12 2 16 4" xfId="32372"/>
    <cellStyle name="Normal 12 2 17" xfId="19461"/>
    <cellStyle name="Normal 12 2 17 2" xfId="30587"/>
    <cellStyle name="Normal 12 2 17 2 2" xfId="34158"/>
    <cellStyle name="Normal 12 2 17 3" xfId="32374"/>
    <cellStyle name="Normal 12 2 18" xfId="30576"/>
    <cellStyle name="Normal 12 2 18 2" xfId="34147"/>
    <cellStyle name="Normal 12 2 19" xfId="32363"/>
    <cellStyle name="Normal 12 2 2" xfId="19462"/>
    <cellStyle name="Normal 12 2 2 10" xfId="32375"/>
    <cellStyle name="Normal 12 2 2 2" xfId="19463"/>
    <cellStyle name="Normal 12 2 2 2 2" xfId="19464"/>
    <cellStyle name="Normal 12 2 2 2 2 2" xfId="19465"/>
    <cellStyle name="Normal 12 2 2 2 2 2 2" xfId="30591"/>
    <cellStyle name="Normal 12 2 2 2 2 2 2 2" xfId="34162"/>
    <cellStyle name="Normal 12 2 2 2 2 2 3" xfId="32378"/>
    <cellStyle name="Normal 12 2 2 2 2 3" xfId="30590"/>
    <cellStyle name="Normal 12 2 2 2 2 3 2" xfId="34161"/>
    <cellStyle name="Normal 12 2 2 2 2 4" xfId="32377"/>
    <cellStyle name="Normal 12 2 2 2 3" xfId="19466"/>
    <cellStyle name="Normal 12 2 2 2 3 2" xfId="19467"/>
    <cellStyle name="Normal 12 2 2 2 3 2 2" xfId="30593"/>
    <cellStyle name="Normal 12 2 2 2 3 2 2 2" xfId="34164"/>
    <cellStyle name="Normal 12 2 2 2 3 2 3" xfId="32380"/>
    <cellStyle name="Normal 12 2 2 2 3 3" xfId="30592"/>
    <cellStyle name="Normal 12 2 2 2 3 3 2" xfId="34163"/>
    <cellStyle name="Normal 12 2 2 2 3 4" xfId="32379"/>
    <cellStyle name="Normal 12 2 2 2 4" xfId="19468"/>
    <cellStyle name="Normal 12 2 2 2 4 2" xfId="30594"/>
    <cellStyle name="Normal 12 2 2 2 4 2 2" xfId="34165"/>
    <cellStyle name="Normal 12 2 2 2 4 3" xfId="32381"/>
    <cellStyle name="Normal 12 2 2 2 5" xfId="30589"/>
    <cellStyle name="Normal 12 2 2 2 5 2" xfId="34160"/>
    <cellStyle name="Normal 12 2 2 2 6" xfId="32376"/>
    <cellStyle name="Normal 12 2 2 3" xfId="19469"/>
    <cellStyle name="Normal 12 2 2 3 2" xfId="19470"/>
    <cellStyle name="Normal 12 2 2 3 2 2" xfId="30596"/>
    <cellStyle name="Normal 12 2 2 3 2 2 2" xfId="34167"/>
    <cellStyle name="Normal 12 2 2 3 2 3" xfId="32383"/>
    <cellStyle name="Normal 12 2 2 3 3" xfId="30595"/>
    <cellStyle name="Normal 12 2 2 3 3 2" xfId="34166"/>
    <cellStyle name="Normal 12 2 2 3 4" xfId="32382"/>
    <cellStyle name="Normal 12 2 2 4" xfId="19471"/>
    <cellStyle name="Normal 12 2 2 4 2" xfId="19472"/>
    <cellStyle name="Normal 12 2 2 4 2 2" xfId="30598"/>
    <cellStyle name="Normal 12 2 2 4 2 2 2" xfId="34169"/>
    <cellStyle name="Normal 12 2 2 4 2 3" xfId="32385"/>
    <cellStyle name="Normal 12 2 2 4 3" xfId="30597"/>
    <cellStyle name="Normal 12 2 2 4 3 2" xfId="34168"/>
    <cellStyle name="Normal 12 2 2 4 4" xfId="32384"/>
    <cellStyle name="Normal 12 2 2 5" xfId="19473"/>
    <cellStyle name="Normal 12 2 2 5 2" xfId="19474"/>
    <cellStyle name="Normal 12 2 2 5 2 2" xfId="30600"/>
    <cellStyle name="Normal 12 2 2 5 2 2 2" xfId="34171"/>
    <cellStyle name="Normal 12 2 2 5 2 3" xfId="32387"/>
    <cellStyle name="Normal 12 2 2 5 3" xfId="30599"/>
    <cellStyle name="Normal 12 2 2 5 3 2" xfId="34170"/>
    <cellStyle name="Normal 12 2 2 5 4" xfId="32386"/>
    <cellStyle name="Normal 12 2 2 6" xfId="19475"/>
    <cellStyle name="Normal 12 2 2 6 2" xfId="19476"/>
    <cellStyle name="Normal 12 2 2 6 2 2" xfId="19477"/>
    <cellStyle name="Normal 12 2 2 6 2 2 2" xfId="30603"/>
    <cellStyle name="Normal 12 2 2 6 2 2 2 2" xfId="34174"/>
    <cellStyle name="Normal 12 2 2 6 2 2 3" xfId="32390"/>
    <cellStyle name="Normal 12 2 2 6 2 3" xfId="30602"/>
    <cellStyle name="Normal 12 2 2 6 2 3 2" xfId="34173"/>
    <cellStyle name="Normal 12 2 2 6 2 4" xfId="32389"/>
    <cellStyle name="Normal 12 2 2 6 3" xfId="19478"/>
    <cellStyle name="Normal 12 2 2 6 3 2" xfId="19479"/>
    <cellStyle name="Normal 12 2 2 6 3 2 2" xfId="30605"/>
    <cellStyle name="Normal 12 2 2 6 3 2 2 2" xfId="34176"/>
    <cellStyle name="Normal 12 2 2 6 3 2 3" xfId="32392"/>
    <cellStyle name="Normal 12 2 2 6 3 3" xfId="30604"/>
    <cellStyle name="Normal 12 2 2 6 3 3 2" xfId="34175"/>
    <cellStyle name="Normal 12 2 2 6 3 4" xfId="32391"/>
    <cellStyle name="Normal 12 2 2 6 4" xfId="19480"/>
    <cellStyle name="Normal 12 2 2 6 4 2" xfId="19481"/>
    <cellStyle name="Normal 12 2 2 6 4 2 2" xfId="30607"/>
    <cellStyle name="Normal 12 2 2 6 4 2 2 2" xfId="34178"/>
    <cellStyle name="Normal 12 2 2 6 4 2 3" xfId="32394"/>
    <cellStyle name="Normal 12 2 2 6 4 3" xfId="30606"/>
    <cellStyle name="Normal 12 2 2 6 4 3 2" xfId="34177"/>
    <cellStyle name="Normal 12 2 2 6 4 4" xfId="32393"/>
    <cellStyle name="Normal 12 2 2 6 5" xfId="19482"/>
    <cellStyle name="Normal 12 2 2 6 5 2" xfId="30608"/>
    <cellStyle name="Normal 12 2 2 6 5 2 2" xfId="34179"/>
    <cellStyle name="Normal 12 2 2 6 5 3" xfId="32395"/>
    <cellStyle name="Normal 12 2 2 6 6" xfId="30601"/>
    <cellStyle name="Normal 12 2 2 6 6 2" xfId="34172"/>
    <cellStyle name="Normal 12 2 2 6 7" xfId="32388"/>
    <cellStyle name="Normal 12 2 2 7" xfId="19483"/>
    <cellStyle name="Normal 12 2 2 7 2" xfId="19484"/>
    <cellStyle name="Normal 12 2 2 7 2 2" xfId="19485"/>
    <cellStyle name="Normal 12 2 2 7 2 2 2" xfId="30611"/>
    <cellStyle name="Normal 12 2 2 7 2 2 2 2" xfId="34182"/>
    <cellStyle name="Normal 12 2 2 7 2 2 3" xfId="32398"/>
    <cellStyle name="Normal 12 2 2 7 2 3" xfId="30610"/>
    <cellStyle name="Normal 12 2 2 7 2 3 2" xfId="34181"/>
    <cellStyle name="Normal 12 2 2 7 2 4" xfId="32397"/>
    <cellStyle name="Normal 12 2 2 7 3" xfId="19486"/>
    <cellStyle name="Normal 12 2 2 7 3 2" xfId="19487"/>
    <cellStyle name="Normal 12 2 2 7 3 2 2" xfId="30613"/>
    <cellStyle name="Normal 12 2 2 7 3 2 2 2" xfId="34184"/>
    <cellStyle name="Normal 12 2 2 7 3 2 3" xfId="32400"/>
    <cellStyle name="Normal 12 2 2 7 3 3" xfId="30612"/>
    <cellStyle name="Normal 12 2 2 7 3 3 2" xfId="34183"/>
    <cellStyle name="Normal 12 2 2 7 3 4" xfId="32399"/>
    <cellStyle name="Normal 12 2 2 7 4" xfId="19488"/>
    <cellStyle name="Normal 12 2 2 7 4 2" xfId="30614"/>
    <cellStyle name="Normal 12 2 2 7 4 2 2" xfId="34185"/>
    <cellStyle name="Normal 12 2 2 7 4 3" xfId="32401"/>
    <cellStyle name="Normal 12 2 2 7 5" xfId="30609"/>
    <cellStyle name="Normal 12 2 2 7 5 2" xfId="34180"/>
    <cellStyle name="Normal 12 2 2 7 6" xfId="32396"/>
    <cellStyle name="Normal 12 2 2 8" xfId="19489"/>
    <cellStyle name="Normal 12 2 2 8 2" xfId="30615"/>
    <cellStyle name="Normal 12 2 2 8 2 2" xfId="34186"/>
    <cellStyle name="Normal 12 2 2 8 3" xfId="32402"/>
    <cellStyle name="Normal 12 2 2 9" xfId="30588"/>
    <cellStyle name="Normal 12 2 2 9 2" xfId="34159"/>
    <cellStyle name="Normal 12 2 3" xfId="19490"/>
    <cellStyle name="Normal 12 2 3 2" xfId="19491"/>
    <cellStyle name="Normal 12 2 3 2 2" xfId="19492"/>
    <cellStyle name="Normal 12 2 3 2 2 2" xfId="30618"/>
    <cellStyle name="Normal 12 2 3 2 2 2 2" xfId="34189"/>
    <cellStyle name="Normal 12 2 3 2 2 3" xfId="32405"/>
    <cellStyle name="Normal 12 2 3 2 3" xfId="30617"/>
    <cellStyle name="Normal 12 2 3 2 3 2" xfId="34188"/>
    <cellStyle name="Normal 12 2 3 2 4" xfId="32404"/>
    <cellStyle name="Normal 12 2 3 3" xfId="19493"/>
    <cellStyle name="Normal 12 2 3 3 2" xfId="30619"/>
    <cellStyle name="Normal 12 2 3 3 2 2" xfId="34190"/>
    <cellStyle name="Normal 12 2 3 3 3" xfId="32406"/>
    <cellStyle name="Normal 12 2 3 4" xfId="30616"/>
    <cellStyle name="Normal 12 2 3 4 2" xfId="34187"/>
    <cellStyle name="Normal 12 2 3 5" xfId="32403"/>
    <cellStyle name="Normal 12 2 4" xfId="19494"/>
    <cellStyle name="Normal 12 2 4 2" xfId="19495"/>
    <cellStyle name="Normal 12 2 4 2 2" xfId="30621"/>
    <cellStyle name="Normal 12 2 4 2 2 2" xfId="34192"/>
    <cellStyle name="Normal 12 2 4 2 3" xfId="32408"/>
    <cellStyle name="Normal 12 2 4 3" xfId="30620"/>
    <cellStyle name="Normal 12 2 4 3 2" xfId="34191"/>
    <cellStyle name="Normal 12 2 4 4" xfId="32407"/>
    <cellStyle name="Normal 12 2 5" xfId="19496"/>
    <cellStyle name="Normal 12 2 5 2" xfId="19497"/>
    <cellStyle name="Normal 12 2 5 2 2" xfId="30623"/>
    <cellStyle name="Normal 12 2 5 2 2 2" xfId="34194"/>
    <cellStyle name="Normal 12 2 5 2 3" xfId="32410"/>
    <cellStyle name="Normal 12 2 5 3" xfId="30622"/>
    <cellStyle name="Normal 12 2 5 3 2" xfId="34193"/>
    <cellStyle name="Normal 12 2 5 4" xfId="32409"/>
    <cellStyle name="Normal 12 2 6" xfId="19498"/>
    <cellStyle name="Normal 12 2 6 2" xfId="19499"/>
    <cellStyle name="Normal 12 2 6 2 2" xfId="30625"/>
    <cellStyle name="Normal 12 2 6 2 2 2" xfId="34196"/>
    <cellStyle name="Normal 12 2 6 2 3" xfId="32412"/>
    <cellStyle name="Normal 12 2 6 3" xfId="30624"/>
    <cellStyle name="Normal 12 2 6 3 2" xfId="34195"/>
    <cellStyle name="Normal 12 2 6 4" xfId="32411"/>
    <cellStyle name="Normal 12 2 7" xfId="19500"/>
    <cellStyle name="Normal 12 2 7 2" xfId="19501"/>
    <cellStyle name="Normal 12 2 7 2 2" xfId="30627"/>
    <cellStyle name="Normal 12 2 7 2 2 2" xfId="34198"/>
    <cellStyle name="Normal 12 2 7 2 3" xfId="32414"/>
    <cellStyle name="Normal 12 2 7 3" xfId="30626"/>
    <cellStyle name="Normal 12 2 7 3 2" xfId="34197"/>
    <cellStyle name="Normal 12 2 7 4" xfId="32413"/>
    <cellStyle name="Normal 12 2 8" xfId="19502"/>
    <cellStyle name="Normal 12 2 8 2" xfId="19503"/>
    <cellStyle name="Normal 12 2 8 2 2" xfId="30629"/>
    <cellStyle name="Normal 12 2 8 2 2 2" xfId="34200"/>
    <cellStyle name="Normal 12 2 8 2 3" xfId="32416"/>
    <cellStyle name="Normal 12 2 8 3" xfId="30628"/>
    <cellStyle name="Normal 12 2 8 3 2" xfId="34199"/>
    <cellStyle name="Normal 12 2 8 4" xfId="32415"/>
    <cellStyle name="Normal 12 2 9" xfId="19504"/>
    <cellStyle name="Normal 12 2 9 2" xfId="19505"/>
    <cellStyle name="Normal 12 2 9 2 2" xfId="30631"/>
    <cellStyle name="Normal 12 2 9 2 2 2" xfId="34202"/>
    <cellStyle name="Normal 12 2 9 2 3" xfId="32418"/>
    <cellStyle name="Normal 12 2 9 3" xfId="30630"/>
    <cellStyle name="Normal 12 2 9 3 2" xfId="34201"/>
    <cellStyle name="Normal 12 2 9 4" xfId="32417"/>
    <cellStyle name="Normal 12 20" xfId="30560"/>
    <cellStyle name="Normal 12 20 2" xfId="34131"/>
    <cellStyle name="Normal 12 21" xfId="32347"/>
    <cellStyle name="Normal 12 3" xfId="19506"/>
    <cellStyle name="Normal 12 3 2" xfId="19507"/>
    <cellStyle name="Normal 12 3 2 2" xfId="19508"/>
    <cellStyle name="Normal 12 3 2 2 2" xfId="30634"/>
    <cellStyle name="Normal 12 3 2 2 2 2" xfId="34205"/>
    <cellStyle name="Normal 12 3 2 2 3" xfId="32421"/>
    <cellStyle name="Normal 12 3 2 3" xfId="30633"/>
    <cellStyle name="Normal 12 3 2 3 2" xfId="34204"/>
    <cellStyle name="Normal 12 3 2 4" xfId="32420"/>
    <cellStyle name="Normal 12 3 3" xfId="19509"/>
    <cellStyle name="Normal 12 3 3 2" xfId="30635"/>
    <cellStyle name="Normal 12 3 3 2 2" xfId="34206"/>
    <cellStyle name="Normal 12 3 3 3" xfId="32422"/>
    <cellStyle name="Normal 12 3 4" xfId="30632"/>
    <cellStyle name="Normal 12 3 4 2" xfId="34203"/>
    <cellStyle name="Normal 12 3 5" xfId="32419"/>
    <cellStyle name="Normal 12 4" xfId="19510"/>
    <cellStyle name="Normal 12 4 2" xfId="19511"/>
    <cellStyle name="Normal 12 4 2 2" xfId="30637"/>
    <cellStyle name="Normal 12 4 2 2 2" xfId="34208"/>
    <cellStyle name="Normal 12 4 2 3" xfId="32424"/>
    <cellStyle name="Normal 12 4 3" xfId="30636"/>
    <cellStyle name="Normal 12 4 3 2" xfId="34207"/>
    <cellStyle name="Normal 12 4 4" xfId="32423"/>
    <cellStyle name="Normal 12 5" xfId="19512"/>
    <cellStyle name="Normal 12 5 2" xfId="19513"/>
    <cellStyle name="Normal 12 5 2 2" xfId="30639"/>
    <cellStyle name="Normal 12 5 2 2 2" xfId="34210"/>
    <cellStyle name="Normal 12 5 2 3" xfId="32426"/>
    <cellStyle name="Normal 12 5 3" xfId="30638"/>
    <cellStyle name="Normal 12 5 3 2" xfId="34209"/>
    <cellStyle name="Normal 12 5 4" xfId="32425"/>
    <cellStyle name="Normal 12 6" xfId="19514"/>
    <cellStyle name="Normal 12 6 2" xfId="19515"/>
    <cellStyle name="Normal 12 6 2 2" xfId="30641"/>
    <cellStyle name="Normal 12 6 2 2 2" xfId="34212"/>
    <cellStyle name="Normal 12 6 2 3" xfId="32428"/>
    <cellStyle name="Normal 12 6 3" xfId="30640"/>
    <cellStyle name="Normal 12 6 3 2" xfId="34211"/>
    <cellStyle name="Normal 12 6 4" xfId="32427"/>
    <cellStyle name="Normal 12 7" xfId="19516"/>
    <cellStyle name="Normal 12 7 2" xfId="19517"/>
    <cellStyle name="Normal 12 7 2 2" xfId="30643"/>
    <cellStyle name="Normal 12 7 2 2 2" xfId="34214"/>
    <cellStyle name="Normal 12 7 2 3" xfId="32430"/>
    <cellStyle name="Normal 12 7 3" xfId="30642"/>
    <cellStyle name="Normal 12 7 3 2" xfId="34213"/>
    <cellStyle name="Normal 12 7 4" xfId="32429"/>
    <cellStyle name="Normal 12 8" xfId="19518"/>
    <cellStyle name="Normal 12 8 2" xfId="19519"/>
    <cellStyle name="Normal 12 8 2 2" xfId="30645"/>
    <cellStyle name="Normal 12 8 2 2 2" xfId="34216"/>
    <cellStyle name="Normal 12 8 2 3" xfId="32432"/>
    <cellStyle name="Normal 12 8 3" xfId="30644"/>
    <cellStyle name="Normal 12 8 3 2" xfId="34215"/>
    <cellStyle name="Normal 12 8 4" xfId="32431"/>
    <cellStyle name="Normal 12 9" xfId="19520"/>
    <cellStyle name="Normal 12 9 2" xfId="19521"/>
    <cellStyle name="Normal 12 9 2 2" xfId="30647"/>
    <cellStyle name="Normal 12 9 2 2 2" xfId="34218"/>
    <cellStyle name="Normal 12 9 2 3" xfId="32434"/>
    <cellStyle name="Normal 12 9 3" xfId="30646"/>
    <cellStyle name="Normal 12 9 3 2" xfId="34217"/>
    <cellStyle name="Normal 12 9 4" xfId="32433"/>
    <cellStyle name="Normal 120" xfId="19522"/>
    <cellStyle name="Normal 121" xfId="29334"/>
    <cellStyle name="Normal 121 2" xfId="31119"/>
    <cellStyle name="Normal 121 2 2" xfId="34690"/>
    <cellStyle name="Normal 121 3" xfId="32906"/>
    <cellStyle name="Normal 122" xfId="29336"/>
    <cellStyle name="Normal 123" xfId="31121"/>
    <cellStyle name="Normal 124" xfId="31122"/>
    <cellStyle name="Normal 125" xfId="31123"/>
    <cellStyle name="Normal 126" xfId="34693"/>
    <cellStyle name="Normal 13" xfId="19523"/>
    <cellStyle name="Normal 13 10" xfId="19524"/>
    <cellStyle name="Normal 13 11" xfId="19525"/>
    <cellStyle name="Normal 13 12" xfId="19526"/>
    <cellStyle name="Normal 13 13" xfId="19527"/>
    <cellStyle name="Normal 13 14" xfId="19528"/>
    <cellStyle name="Normal 13 15" xfId="19529"/>
    <cellStyle name="Normal 13 16" xfId="19530"/>
    <cellStyle name="Normal 13 17" xfId="19531"/>
    <cellStyle name="Normal 13 18" xfId="19532"/>
    <cellStyle name="Normal 13 19" xfId="19533"/>
    <cellStyle name="Normal 13 2" xfId="19534"/>
    <cellStyle name="Normal 13 2 10" xfId="19535"/>
    <cellStyle name="Normal 13 2 11" xfId="19536"/>
    <cellStyle name="Normal 13 2 12" xfId="19537"/>
    <cellStyle name="Normal 13 2 13" xfId="30648"/>
    <cellStyle name="Normal 13 2 13 2" xfId="34219"/>
    <cellStyle name="Normal 13 2 14" xfId="32435"/>
    <cellStyle name="Normal 13 2 2" xfId="19538"/>
    <cellStyle name="Normal 13 2 2 2" xfId="19539"/>
    <cellStyle name="Normal 13 2 3" xfId="19540"/>
    <cellStyle name="Normal 13 2 4" xfId="19541"/>
    <cellStyle name="Normal 13 2 5" xfId="19542"/>
    <cellStyle name="Normal 13 2 6" xfId="19543"/>
    <cellStyle name="Normal 13 2 7" xfId="19544"/>
    <cellStyle name="Normal 13 2 8" xfId="19545"/>
    <cellStyle name="Normal 13 2 9" xfId="19546"/>
    <cellStyle name="Normal 13 20" xfId="19547"/>
    <cellStyle name="Normal 13 21" xfId="19548"/>
    <cellStyle name="Normal 13 22" xfId="19549"/>
    <cellStyle name="Normal 13 23" xfId="19550"/>
    <cellStyle name="Normal 13 24" xfId="19551"/>
    <cellStyle name="Normal 13 25" xfId="19552"/>
    <cellStyle name="Normal 13 26" xfId="19553"/>
    <cellStyle name="Normal 13 27" xfId="19554"/>
    <cellStyle name="Normal 13 28" xfId="19555"/>
    <cellStyle name="Normal 13 29" xfId="19556"/>
    <cellStyle name="Normal 13 3" xfId="19557"/>
    <cellStyle name="Normal 13 3 2" xfId="19558"/>
    <cellStyle name="Normal 13 30" xfId="19559"/>
    <cellStyle name="Normal 13 31" xfId="19560"/>
    <cellStyle name="Normal 13 32" xfId="19561"/>
    <cellStyle name="Normal 13 33" xfId="19562"/>
    <cellStyle name="Normal 13 34" xfId="19563"/>
    <cellStyle name="Normal 13 35" xfId="19564"/>
    <cellStyle name="Normal 13 36" xfId="19565"/>
    <cellStyle name="Normal 13 37" xfId="19566"/>
    <cellStyle name="Normal 13 38" xfId="19567"/>
    <cellStyle name="Normal 13 39" xfId="19568"/>
    <cellStyle name="Normal 13 4" xfId="19569"/>
    <cellStyle name="Normal 13 40" xfId="19570"/>
    <cellStyle name="Normal 13 41" xfId="19571"/>
    <cellStyle name="Normal 13 42" xfId="19572"/>
    <cellStyle name="Normal 13 43" xfId="19573"/>
    <cellStyle name="Normal 13 44" xfId="19574"/>
    <cellStyle name="Normal 13 45" xfId="19575"/>
    <cellStyle name="Normal 13 46" xfId="19576"/>
    <cellStyle name="Normal 13 47" xfId="19577"/>
    <cellStyle name="Normal 13 48" xfId="19578"/>
    <cellStyle name="Normal 13 49" xfId="19579"/>
    <cellStyle name="Normal 13 5" xfId="19580"/>
    <cellStyle name="Normal 13 50" xfId="19581"/>
    <cellStyle name="Normal 13 51" xfId="19582"/>
    <cellStyle name="Normal 13 52" xfId="19583"/>
    <cellStyle name="Normal 13 53" xfId="19584"/>
    <cellStyle name="Normal 13 54" xfId="19585"/>
    <cellStyle name="Normal 13 55" xfId="19586"/>
    <cellStyle name="Normal 13 56" xfId="19587"/>
    <cellStyle name="Normal 13 57" xfId="19588"/>
    <cellStyle name="Normal 13 58" xfId="19589"/>
    <cellStyle name="Normal 13 59" xfId="19590"/>
    <cellStyle name="Normal 13 6" xfId="19591"/>
    <cellStyle name="Normal 13 60" xfId="19592"/>
    <cellStyle name="Normal 13 61" xfId="19593"/>
    <cellStyle name="Normal 13 62" xfId="19594"/>
    <cellStyle name="Normal 13 63" xfId="19595"/>
    <cellStyle name="Normal 13 64" xfId="19596"/>
    <cellStyle name="Normal 13 7" xfId="19597"/>
    <cellStyle name="Normal 13 8" xfId="19598"/>
    <cellStyle name="Normal 13 9" xfId="19599"/>
    <cellStyle name="Normal 130" xfId="19600"/>
    <cellStyle name="Normal 130 2" xfId="19601"/>
    <cellStyle name="Normal 14" xfId="19602"/>
    <cellStyle name="Normal 14 10" xfId="19603"/>
    <cellStyle name="Normal 14 11" xfId="19604"/>
    <cellStyle name="Normal 14 12" xfId="19605"/>
    <cellStyle name="Normal 14 13" xfId="19606"/>
    <cellStyle name="Normal 14 14" xfId="19607"/>
    <cellStyle name="Normal 14 15" xfId="19608"/>
    <cellStyle name="Normal 14 15 2" xfId="19609"/>
    <cellStyle name="Normal 14 15 2 2" xfId="30650"/>
    <cellStyle name="Normal 14 15 2 2 2" xfId="34221"/>
    <cellStyle name="Normal 14 15 2 3" xfId="32437"/>
    <cellStyle name="Normal 14 15 3" xfId="30649"/>
    <cellStyle name="Normal 14 15 3 2" xfId="34220"/>
    <cellStyle name="Normal 14 15 4" xfId="32436"/>
    <cellStyle name="Normal 14 16" xfId="19610"/>
    <cellStyle name="Normal 14 17" xfId="19611"/>
    <cellStyle name="Normal 14 18" xfId="19612"/>
    <cellStyle name="Normal 14 19" xfId="19613"/>
    <cellStyle name="Normal 14 2" xfId="19614"/>
    <cellStyle name="Normal 14 2 10" xfId="19615"/>
    <cellStyle name="Normal 14 2 11" xfId="19616"/>
    <cellStyle name="Normal 14 2 12" xfId="19617"/>
    <cellStyle name="Normal 14 2 13" xfId="30651"/>
    <cellStyle name="Normal 14 2 13 2" xfId="34222"/>
    <cellStyle name="Normal 14 2 14" xfId="32438"/>
    <cellStyle name="Normal 14 2 2" xfId="19618"/>
    <cellStyle name="Normal 14 2 2 2" xfId="19619"/>
    <cellStyle name="Normal 14 2 3" xfId="19620"/>
    <cellStyle name="Normal 14 2 4" xfId="19621"/>
    <cellStyle name="Normal 14 2 5" xfId="19622"/>
    <cellStyle name="Normal 14 2 6" xfId="19623"/>
    <cellStyle name="Normal 14 2 7" xfId="19624"/>
    <cellStyle name="Normal 14 2 8" xfId="19625"/>
    <cellStyle name="Normal 14 2 9" xfId="19626"/>
    <cellStyle name="Normal 14 20" xfId="19627"/>
    <cellStyle name="Normal 14 21" xfId="19628"/>
    <cellStyle name="Normal 14 22" xfId="19629"/>
    <cellStyle name="Normal 14 23" xfId="19630"/>
    <cellStyle name="Normal 14 24" xfId="19631"/>
    <cellStyle name="Normal 14 25" xfId="19632"/>
    <cellStyle name="Normal 14 26" xfId="19633"/>
    <cellStyle name="Normal 14 27" xfId="19634"/>
    <cellStyle name="Normal 14 28" xfId="19635"/>
    <cellStyle name="Normal 14 29" xfId="19636"/>
    <cellStyle name="Normal 14 3" xfId="19637"/>
    <cellStyle name="Normal 14 3 2" xfId="19638"/>
    <cellStyle name="Normal 14 30" xfId="19639"/>
    <cellStyle name="Normal 14 31" xfId="19640"/>
    <cellStyle name="Normal 14 32" xfId="19641"/>
    <cellStyle name="Normal 14 33" xfId="19642"/>
    <cellStyle name="Normal 14 34" xfId="19643"/>
    <cellStyle name="Normal 14 35" xfId="19644"/>
    <cellStyle name="Normal 14 36" xfId="19645"/>
    <cellStyle name="Normal 14 37" xfId="19646"/>
    <cellStyle name="Normal 14 38" xfId="19647"/>
    <cellStyle name="Normal 14 39" xfId="19648"/>
    <cellStyle name="Normal 14 4" xfId="19649"/>
    <cellStyle name="Normal 14 40" xfId="19650"/>
    <cellStyle name="Normal 14 41" xfId="19651"/>
    <cellStyle name="Normal 14 42" xfId="19652"/>
    <cellStyle name="Normal 14 43" xfId="19653"/>
    <cellStyle name="Normal 14 44" xfId="19654"/>
    <cellStyle name="Normal 14 45" xfId="19655"/>
    <cellStyle name="Normal 14 46" xfId="19656"/>
    <cellStyle name="Normal 14 47" xfId="19657"/>
    <cellStyle name="Normal 14 48" xfId="19658"/>
    <cellStyle name="Normal 14 49" xfId="19659"/>
    <cellStyle name="Normal 14 5" xfId="19660"/>
    <cellStyle name="Normal 14 50" xfId="19661"/>
    <cellStyle name="Normal 14 51" xfId="19662"/>
    <cellStyle name="Normal 14 52" xfId="19663"/>
    <cellStyle name="Normal 14 53" xfId="19664"/>
    <cellStyle name="Normal 14 54" xfId="19665"/>
    <cellStyle name="Normal 14 55" xfId="19666"/>
    <cellStyle name="Normal 14 56" xfId="19667"/>
    <cellStyle name="Normal 14 57" xfId="19668"/>
    <cellStyle name="Normal 14 58" xfId="19669"/>
    <cellStyle name="Normal 14 59" xfId="19670"/>
    <cellStyle name="Normal 14 6" xfId="19671"/>
    <cellStyle name="Normal 14 60" xfId="19672"/>
    <cellStyle name="Normal 14 61" xfId="19673"/>
    <cellStyle name="Normal 14 62" xfId="19674"/>
    <cellStyle name="Normal 14 63" xfId="19675"/>
    <cellStyle name="Normal 14 64" xfId="19676"/>
    <cellStyle name="Normal 14 65" xfId="19677"/>
    <cellStyle name="Normal 14 65 2" xfId="19678"/>
    <cellStyle name="Normal 14 65 2 2" xfId="30653"/>
    <cellStyle name="Normal 14 65 2 2 2" xfId="34224"/>
    <cellStyle name="Normal 14 65 2 3" xfId="32440"/>
    <cellStyle name="Normal 14 65 3" xfId="30652"/>
    <cellStyle name="Normal 14 65 3 2" xfId="34223"/>
    <cellStyle name="Normal 14 65 4" xfId="32439"/>
    <cellStyle name="Normal 14 66" xfId="19679"/>
    <cellStyle name="Normal 14 66 2" xfId="30654"/>
    <cellStyle name="Normal 14 66 2 2" xfId="34225"/>
    <cellStyle name="Normal 14 66 3" xfId="32441"/>
    <cellStyle name="Normal 14 7" xfId="19680"/>
    <cellStyle name="Normal 14 8" xfId="19681"/>
    <cellStyle name="Normal 14 9" xfId="19682"/>
    <cellStyle name="Normal 147" xfId="19683"/>
    <cellStyle name="Normal 15" xfId="19684"/>
    <cellStyle name="Normal 15 10" xfId="19685"/>
    <cellStyle name="Normal 15 11" xfId="19686"/>
    <cellStyle name="Normal 15 12" xfId="19687"/>
    <cellStyle name="Normal 15 13" xfId="19688"/>
    <cellStyle name="Normal 15 14" xfId="19689"/>
    <cellStyle name="Normal 15 15" xfId="19690"/>
    <cellStyle name="Normal 15 16" xfId="19691"/>
    <cellStyle name="Normal 15 17" xfId="19692"/>
    <cellStyle name="Normal 15 18" xfId="19693"/>
    <cellStyle name="Normal 15 19" xfId="19694"/>
    <cellStyle name="Normal 15 2" xfId="19695"/>
    <cellStyle name="Normal 15 2 10" xfId="19696"/>
    <cellStyle name="Normal 15 2 11" xfId="19697"/>
    <cellStyle name="Normal 15 2 12" xfId="19698"/>
    <cellStyle name="Normal 15 2 13" xfId="30655"/>
    <cellStyle name="Normal 15 2 13 2" xfId="34226"/>
    <cellStyle name="Normal 15 2 14" xfId="32442"/>
    <cellStyle name="Normal 15 2 2" xfId="19699"/>
    <cellStyle name="Normal 15 2 2 2" xfId="19700"/>
    <cellStyle name="Normal 15 2 3" xfId="19701"/>
    <cellStyle name="Normal 15 2 4" xfId="19702"/>
    <cellStyle name="Normal 15 2 5" xfId="19703"/>
    <cellStyle name="Normal 15 2 6" xfId="19704"/>
    <cellStyle name="Normal 15 2 7" xfId="19705"/>
    <cellStyle name="Normal 15 2 8" xfId="19706"/>
    <cellStyle name="Normal 15 2 9" xfId="19707"/>
    <cellStyle name="Normal 15 20" xfId="19708"/>
    <cellStyle name="Normal 15 21" xfId="19709"/>
    <cellStyle name="Normal 15 22" xfId="19710"/>
    <cellStyle name="Normal 15 23" xfId="19711"/>
    <cellStyle name="Normal 15 24" xfId="19712"/>
    <cellStyle name="Normal 15 25" xfId="19713"/>
    <cellStyle name="Normal 15 26" xfId="19714"/>
    <cellStyle name="Normal 15 27" xfId="19715"/>
    <cellStyle name="Normal 15 28" xfId="19716"/>
    <cellStyle name="Normal 15 29" xfId="19717"/>
    <cellStyle name="Normal 15 3" xfId="19718"/>
    <cellStyle name="Normal 15 3 2" xfId="19719"/>
    <cellStyle name="Normal 15 30" xfId="19720"/>
    <cellStyle name="Normal 15 31" xfId="19721"/>
    <cellStyle name="Normal 15 32" xfId="19722"/>
    <cellStyle name="Normal 15 33" xfId="19723"/>
    <cellStyle name="Normal 15 34" xfId="19724"/>
    <cellStyle name="Normal 15 35" xfId="19725"/>
    <cellStyle name="Normal 15 36" xfId="19726"/>
    <cellStyle name="Normal 15 37" xfId="19727"/>
    <cellStyle name="Normal 15 38" xfId="19728"/>
    <cellStyle name="Normal 15 39" xfId="19729"/>
    <cellStyle name="Normal 15 4" xfId="19730"/>
    <cellStyle name="Normal 15 40" xfId="19731"/>
    <cellStyle name="Normal 15 41" xfId="19732"/>
    <cellStyle name="Normal 15 42" xfId="19733"/>
    <cellStyle name="Normal 15 43" xfId="19734"/>
    <cellStyle name="Normal 15 44" xfId="19735"/>
    <cellStyle name="Normal 15 45" xfId="19736"/>
    <cellStyle name="Normal 15 46" xfId="19737"/>
    <cellStyle name="Normal 15 47" xfId="19738"/>
    <cellStyle name="Normal 15 48" xfId="19739"/>
    <cellStyle name="Normal 15 49" xfId="19740"/>
    <cellStyle name="Normal 15 5" xfId="19741"/>
    <cellStyle name="Normal 15 50" xfId="19742"/>
    <cellStyle name="Normal 15 51" xfId="19743"/>
    <cellStyle name="Normal 15 52" xfId="19744"/>
    <cellStyle name="Normal 15 53" xfId="19745"/>
    <cellStyle name="Normal 15 54" xfId="19746"/>
    <cellStyle name="Normal 15 55" xfId="19747"/>
    <cellStyle name="Normal 15 56" xfId="19748"/>
    <cellStyle name="Normal 15 57" xfId="19749"/>
    <cellStyle name="Normal 15 58" xfId="19750"/>
    <cellStyle name="Normal 15 59" xfId="19751"/>
    <cellStyle name="Normal 15 6" xfId="19752"/>
    <cellStyle name="Normal 15 60" xfId="19753"/>
    <cellStyle name="Normal 15 61" xfId="19754"/>
    <cellStyle name="Normal 15 62" xfId="19755"/>
    <cellStyle name="Normal 15 63" xfId="19756"/>
    <cellStyle name="Normal 15 64" xfId="19757"/>
    <cellStyle name="Normal 15 7" xfId="19758"/>
    <cellStyle name="Normal 15 8" xfId="19759"/>
    <cellStyle name="Normal 15 9" xfId="19760"/>
    <cellStyle name="Normal 16" xfId="19761"/>
    <cellStyle name="Normal 16 10" xfId="19762"/>
    <cellStyle name="Normal 16 11" xfId="19763"/>
    <cellStyle name="Normal 16 12" xfId="19764"/>
    <cellStyle name="Normal 16 13" xfId="19765"/>
    <cellStyle name="Normal 16 14" xfId="19766"/>
    <cellStyle name="Normal 16 15" xfId="19767"/>
    <cellStyle name="Normal 16 16" xfId="19768"/>
    <cellStyle name="Normal 16 17" xfId="19769"/>
    <cellStyle name="Normal 16 18" xfId="19770"/>
    <cellStyle name="Normal 16 19" xfId="19771"/>
    <cellStyle name="Normal 16 2" xfId="19772"/>
    <cellStyle name="Normal 16 20" xfId="19773"/>
    <cellStyle name="Normal 16 21" xfId="19774"/>
    <cellStyle name="Normal 16 22" xfId="19775"/>
    <cellStyle name="Normal 16 23" xfId="19776"/>
    <cellStyle name="Normal 16 24" xfId="19777"/>
    <cellStyle name="Normal 16 25" xfId="19778"/>
    <cellStyle name="Normal 16 26" xfId="19779"/>
    <cellStyle name="Normal 16 27" xfId="19780"/>
    <cellStyle name="Normal 16 28" xfId="19781"/>
    <cellStyle name="Normal 16 29" xfId="19782"/>
    <cellStyle name="Normal 16 3" xfId="19783"/>
    <cellStyle name="Normal 16 3 2" xfId="19784"/>
    <cellStyle name="Normal 16 30" xfId="19785"/>
    <cellStyle name="Normal 16 31" xfId="19786"/>
    <cellStyle name="Normal 16 32" xfId="19787"/>
    <cellStyle name="Normal 16 33" xfId="19788"/>
    <cellStyle name="Normal 16 34" xfId="19789"/>
    <cellStyle name="Normal 16 35" xfId="19790"/>
    <cellStyle name="Normal 16 36" xfId="19791"/>
    <cellStyle name="Normal 16 37" xfId="19792"/>
    <cellStyle name="Normal 16 38" xfId="19793"/>
    <cellStyle name="Normal 16 39" xfId="19794"/>
    <cellStyle name="Normal 16 4" xfId="19795"/>
    <cellStyle name="Normal 16 40" xfId="19796"/>
    <cellStyle name="Normal 16 41" xfId="19797"/>
    <cellStyle name="Normal 16 42" xfId="19798"/>
    <cellStyle name="Normal 16 43" xfId="19799"/>
    <cellStyle name="Normal 16 44" xfId="19800"/>
    <cellStyle name="Normal 16 45" xfId="19801"/>
    <cellStyle name="Normal 16 46" xfId="19802"/>
    <cellStyle name="Normal 16 47" xfId="19803"/>
    <cellStyle name="Normal 16 48" xfId="19804"/>
    <cellStyle name="Normal 16 49" xfId="19805"/>
    <cellStyle name="Normal 16 5" xfId="19806"/>
    <cellStyle name="Normal 16 50" xfId="19807"/>
    <cellStyle name="Normal 16 51" xfId="19808"/>
    <cellStyle name="Normal 16 52" xfId="19809"/>
    <cellStyle name="Normal 16 53" xfId="19810"/>
    <cellStyle name="Normal 16 54" xfId="19811"/>
    <cellStyle name="Normal 16 55" xfId="19812"/>
    <cellStyle name="Normal 16 56" xfId="19813"/>
    <cellStyle name="Normal 16 57" xfId="19814"/>
    <cellStyle name="Normal 16 58" xfId="19815"/>
    <cellStyle name="Normal 16 59" xfId="19816"/>
    <cellStyle name="Normal 16 6" xfId="19817"/>
    <cellStyle name="Normal 16 60" xfId="19818"/>
    <cellStyle name="Normal 16 61" xfId="19819"/>
    <cellStyle name="Normal 16 62" xfId="19820"/>
    <cellStyle name="Normal 16 63" xfId="19821"/>
    <cellStyle name="Normal 16 64" xfId="19822"/>
    <cellStyle name="Normal 16 7" xfId="19823"/>
    <cellStyle name="Normal 16 8" xfId="19824"/>
    <cellStyle name="Normal 16 9" xfId="19825"/>
    <cellStyle name="Normal 17" xfId="19826"/>
    <cellStyle name="Normal 17 10" xfId="19827"/>
    <cellStyle name="Normal 17 11" xfId="19828"/>
    <cellStyle name="Normal 17 12" xfId="19829"/>
    <cellStyle name="Normal 17 13" xfId="19830"/>
    <cellStyle name="Normal 17 14" xfId="19831"/>
    <cellStyle name="Normal 17 15" xfId="19832"/>
    <cellStyle name="Normal 17 2" xfId="19833"/>
    <cellStyle name="Normal 17 2 2" xfId="19834"/>
    <cellStyle name="Normal 17 2 3" xfId="19835"/>
    <cellStyle name="Normal 17 2 4" xfId="19836"/>
    <cellStyle name="Normal 17 2 5" xfId="19837"/>
    <cellStyle name="Normal 17 2 6" xfId="19838"/>
    <cellStyle name="Normal 17 2 7" xfId="19839"/>
    <cellStyle name="Normal 17 3" xfId="19840"/>
    <cellStyle name="Normal 17 4" xfId="19841"/>
    <cellStyle name="Normal 17 4 2" xfId="19842"/>
    <cellStyle name="Normal 17 5" xfId="19843"/>
    <cellStyle name="Normal 17 6" xfId="19844"/>
    <cellStyle name="Normal 17 7" xfId="19845"/>
    <cellStyle name="Normal 17 8" xfId="19846"/>
    <cellStyle name="Normal 17 9" xfId="19847"/>
    <cellStyle name="Normal 18" xfId="19848"/>
    <cellStyle name="Normal 18 10" xfId="19849"/>
    <cellStyle name="Normal 18 10 2" xfId="19850"/>
    <cellStyle name="Normal 18 10 2 2" xfId="19851"/>
    <cellStyle name="Normal 18 10 2 2 2" xfId="19852"/>
    <cellStyle name="Normal 18 10 2 3" xfId="19853"/>
    <cellStyle name="Normal 18 10 3" xfId="19854"/>
    <cellStyle name="Normal 18 10 3 2" xfId="19855"/>
    <cellStyle name="Normal 18 10 3 2 2" xfId="19856"/>
    <cellStyle name="Normal 18 10 3 3" xfId="19857"/>
    <cellStyle name="Normal 18 10 4" xfId="19858"/>
    <cellStyle name="Normal 18 10 4 2" xfId="19859"/>
    <cellStyle name="Normal 18 10 5" xfId="19860"/>
    <cellStyle name="Normal 18 10 5 2" xfId="19861"/>
    <cellStyle name="Normal 18 10 6" xfId="19862"/>
    <cellStyle name="Normal 18 11" xfId="19863"/>
    <cellStyle name="Normal 18 11 2" xfId="19864"/>
    <cellStyle name="Normal 18 11 2 2" xfId="19865"/>
    <cellStyle name="Normal 18 11 2 2 2" xfId="19866"/>
    <cellStyle name="Normal 18 11 2 3" xfId="19867"/>
    <cellStyle name="Normal 18 11 3" xfId="19868"/>
    <cellStyle name="Normal 18 11 3 2" xfId="19869"/>
    <cellStyle name="Normal 18 11 3 2 2" xfId="19870"/>
    <cellStyle name="Normal 18 11 3 3" xfId="19871"/>
    <cellStyle name="Normal 18 11 4" xfId="19872"/>
    <cellStyle name="Normal 18 11 4 2" xfId="19873"/>
    <cellStyle name="Normal 18 11 5" xfId="19874"/>
    <cellStyle name="Normal 18 11 5 2" xfId="19875"/>
    <cellStyle name="Normal 18 11 6" xfId="19876"/>
    <cellStyle name="Normal 18 12" xfId="19877"/>
    <cellStyle name="Normal 18 12 2" xfId="19878"/>
    <cellStyle name="Normal 18 12 2 2" xfId="19879"/>
    <cellStyle name="Normal 18 12 2 2 2" xfId="19880"/>
    <cellStyle name="Normal 18 12 2 3" xfId="19881"/>
    <cellStyle name="Normal 18 12 3" xfId="19882"/>
    <cellStyle name="Normal 18 12 3 2" xfId="19883"/>
    <cellStyle name="Normal 18 12 3 2 2" xfId="19884"/>
    <cellStyle name="Normal 18 12 3 3" xfId="19885"/>
    <cellStyle name="Normal 18 12 4" xfId="19886"/>
    <cellStyle name="Normal 18 12 4 2" xfId="19887"/>
    <cellStyle name="Normal 18 12 5" xfId="19888"/>
    <cellStyle name="Normal 18 12 5 2" xfId="19889"/>
    <cellStyle name="Normal 18 12 6" xfId="19890"/>
    <cellStyle name="Normal 18 13" xfId="19891"/>
    <cellStyle name="Normal 18 13 2" xfId="19892"/>
    <cellStyle name="Normal 18 13 2 2" xfId="19893"/>
    <cellStyle name="Normal 18 13 2 2 2" xfId="19894"/>
    <cellStyle name="Normal 18 13 2 3" xfId="19895"/>
    <cellStyle name="Normal 18 13 3" xfId="19896"/>
    <cellStyle name="Normal 18 13 3 2" xfId="19897"/>
    <cellStyle name="Normal 18 13 3 2 2" xfId="19898"/>
    <cellStyle name="Normal 18 13 3 3" xfId="19899"/>
    <cellStyle name="Normal 18 13 4" xfId="19900"/>
    <cellStyle name="Normal 18 13 4 2" xfId="19901"/>
    <cellStyle name="Normal 18 13 5" xfId="19902"/>
    <cellStyle name="Normal 18 13 5 2" xfId="19903"/>
    <cellStyle name="Normal 18 13 6" xfId="19904"/>
    <cellStyle name="Normal 18 14" xfId="19905"/>
    <cellStyle name="Normal 18 15" xfId="19906"/>
    <cellStyle name="Normal 18 16" xfId="19907"/>
    <cellStyle name="Normal 18 16 2" xfId="19908"/>
    <cellStyle name="Normal 18 16 2 2" xfId="19909"/>
    <cellStyle name="Normal 18 16 3" xfId="19910"/>
    <cellStyle name="Normal 18 17" xfId="19911"/>
    <cellStyle name="Normal 18 17 2" xfId="19912"/>
    <cellStyle name="Normal 18 17 2 2" xfId="19913"/>
    <cellStyle name="Normal 18 17 3" xfId="19914"/>
    <cellStyle name="Normal 18 18" xfId="19915"/>
    <cellStyle name="Normal 18 18 2" xfId="19916"/>
    <cellStyle name="Normal 18 19" xfId="19917"/>
    <cellStyle name="Normal 18 19 2" xfId="19918"/>
    <cellStyle name="Normal 18 2" xfId="19919"/>
    <cellStyle name="Normal 18 2 2" xfId="19920"/>
    <cellStyle name="Normal 18 2 2 2" xfId="19921"/>
    <cellStyle name="Normal 18 2 2 2 2" xfId="19922"/>
    <cellStyle name="Normal 18 2 2 2 2 2" xfId="19923"/>
    <cellStyle name="Normal 18 2 2 2 3" xfId="19924"/>
    <cellStyle name="Normal 18 2 2 3" xfId="19925"/>
    <cellStyle name="Normal 18 2 2 3 2" xfId="19926"/>
    <cellStyle name="Normal 18 2 2 3 2 2" xfId="19927"/>
    <cellStyle name="Normal 18 2 2 3 3" xfId="19928"/>
    <cellStyle name="Normal 18 2 2 4" xfId="19929"/>
    <cellStyle name="Normal 18 2 2 4 2" xfId="19930"/>
    <cellStyle name="Normal 18 2 2 5" xfId="19931"/>
    <cellStyle name="Normal 18 2 2 5 2" xfId="19932"/>
    <cellStyle name="Normal 18 2 2 6" xfId="19933"/>
    <cellStyle name="Normal 18 2 3" xfId="19934"/>
    <cellStyle name="Normal 18 2 3 2" xfId="19935"/>
    <cellStyle name="Normal 18 2 3 2 2" xfId="19936"/>
    <cellStyle name="Normal 18 2 3 3" xfId="19937"/>
    <cellStyle name="Normal 18 2 4" xfId="19938"/>
    <cellStyle name="Normal 18 2 4 2" xfId="19939"/>
    <cellStyle name="Normal 18 2 4 2 2" xfId="19940"/>
    <cellStyle name="Normal 18 2 4 3" xfId="19941"/>
    <cellStyle name="Normal 18 2 5" xfId="19942"/>
    <cellStyle name="Normal 18 2 5 2" xfId="19943"/>
    <cellStyle name="Normal 18 2 5 2 2" xfId="19944"/>
    <cellStyle name="Normal 18 2 5 3" xfId="19945"/>
    <cellStyle name="Normal 18 2 6" xfId="19946"/>
    <cellStyle name="Normal 18 2 6 2" xfId="19947"/>
    <cellStyle name="Normal 18 2 7" xfId="19948"/>
    <cellStyle name="Normal 18 20" xfId="19949"/>
    <cellStyle name="Normal 18 3" xfId="19950"/>
    <cellStyle name="Normal 18 3 2" xfId="19951"/>
    <cellStyle name="Normal 18 3 2 2" xfId="19952"/>
    <cellStyle name="Normal 18 3 2 2 2" xfId="19953"/>
    <cellStyle name="Normal 18 3 2 3" xfId="19954"/>
    <cellStyle name="Normal 18 3 3" xfId="19955"/>
    <cellStyle name="Normal 18 3 3 2" xfId="19956"/>
    <cellStyle name="Normal 18 3 3 2 2" xfId="19957"/>
    <cellStyle name="Normal 18 3 3 3" xfId="19958"/>
    <cellStyle name="Normal 18 3 4" xfId="19959"/>
    <cellStyle name="Normal 18 3 4 2" xfId="19960"/>
    <cellStyle name="Normal 18 3 5" xfId="19961"/>
    <cellStyle name="Normal 18 3 5 2" xfId="19962"/>
    <cellStyle name="Normal 18 3 6" xfId="19963"/>
    <cellStyle name="Normal 18 4" xfId="19964"/>
    <cellStyle name="Normal 18 4 2" xfId="19965"/>
    <cellStyle name="Normal 18 4 2 2" xfId="19966"/>
    <cellStyle name="Normal 18 4 2 2 2" xfId="19967"/>
    <cellStyle name="Normal 18 4 2 3" xfId="19968"/>
    <cellStyle name="Normal 18 4 3" xfId="19969"/>
    <cellStyle name="Normal 18 4 3 2" xfId="19970"/>
    <cellStyle name="Normal 18 4 3 2 2" xfId="19971"/>
    <cellStyle name="Normal 18 4 3 3" xfId="19972"/>
    <cellStyle name="Normal 18 4 4" xfId="19973"/>
    <cellStyle name="Normal 18 4 4 2" xfId="19974"/>
    <cellStyle name="Normal 18 4 5" xfId="19975"/>
    <cellStyle name="Normal 18 4 5 2" xfId="19976"/>
    <cellStyle name="Normal 18 4 6" xfId="19977"/>
    <cellStyle name="Normal 18 5" xfId="19978"/>
    <cellStyle name="Normal 18 5 2" xfId="19979"/>
    <cellStyle name="Normal 18 5 2 2" xfId="19980"/>
    <cellStyle name="Normal 18 5 2 2 2" xfId="19981"/>
    <cellStyle name="Normal 18 5 2 3" xfId="19982"/>
    <cellStyle name="Normal 18 5 3" xfId="19983"/>
    <cellStyle name="Normal 18 5 3 2" xfId="19984"/>
    <cellStyle name="Normal 18 5 3 2 2" xfId="19985"/>
    <cellStyle name="Normal 18 5 3 3" xfId="19986"/>
    <cellStyle name="Normal 18 5 4" xfId="19987"/>
    <cellStyle name="Normal 18 5 4 2" xfId="19988"/>
    <cellStyle name="Normal 18 5 5" xfId="19989"/>
    <cellStyle name="Normal 18 5 5 2" xfId="19990"/>
    <cellStyle name="Normal 18 5 6" xfId="19991"/>
    <cellStyle name="Normal 18 6" xfId="19992"/>
    <cellStyle name="Normal 18 6 2" xfId="19993"/>
    <cellStyle name="Normal 18 6 2 2" xfId="19994"/>
    <cellStyle name="Normal 18 6 2 2 2" xfId="19995"/>
    <cellStyle name="Normal 18 6 2 3" xfId="19996"/>
    <cellStyle name="Normal 18 6 3" xfId="19997"/>
    <cellStyle name="Normal 18 6 3 2" xfId="19998"/>
    <cellStyle name="Normal 18 6 3 2 2" xfId="19999"/>
    <cellStyle name="Normal 18 6 3 3" xfId="20000"/>
    <cellStyle name="Normal 18 6 4" xfId="20001"/>
    <cellStyle name="Normal 18 6 4 2" xfId="20002"/>
    <cellStyle name="Normal 18 6 5" xfId="20003"/>
    <cellStyle name="Normal 18 6 5 2" xfId="20004"/>
    <cellStyle name="Normal 18 6 6" xfId="20005"/>
    <cellStyle name="Normal 18 7" xfId="20006"/>
    <cellStyle name="Normal 18 7 2" xfId="20007"/>
    <cellStyle name="Normal 18 7 2 2" xfId="20008"/>
    <cellStyle name="Normal 18 7 2 2 2" xfId="20009"/>
    <cellStyle name="Normal 18 7 2 3" xfId="20010"/>
    <cellStyle name="Normal 18 7 3" xfId="20011"/>
    <cellStyle name="Normal 18 7 3 2" xfId="20012"/>
    <cellStyle name="Normal 18 7 3 2 2" xfId="20013"/>
    <cellStyle name="Normal 18 7 3 3" xfId="20014"/>
    <cellStyle name="Normal 18 7 4" xfId="20015"/>
    <cellStyle name="Normal 18 7 4 2" xfId="20016"/>
    <cellStyle name="Normal 18 7 5" xfId="20017"/>
    <cellStyle name="Normal 18 7 5 2" xfId="20018"/>
    <cellStyle name="Normal 18 7 6" xfId="20019"/>
    <cellStyle name="Normal 18 8" xfId="20020"/>
    <cellStyle name="Normal 18 8 2" xfId="20021"/>
    <cellStyle name="Normal 18 8 2 2" xfId="20022"/>
    <cellStyle name="Normal 18 8 2 2 2" xfId="20023"/>
    <cellStyle name="Normal 18 8 2 3" xfId="20024"/>
    <cellStyle name="Normal 18 8 3" xfId="20025"/>
    <cellStyle name="Normal 18 8 3 2" xfId="20026"/>
    <cellStyle name="Normal 18 8 3 2 2" xfId="20027"/>
    <cellStyle name="Normal 18 8 3 3" xfId="20028"/>
    <cellStyle name="Normal 18 8 4" xfId="20029"/>
    <cellStyle name="Normal 18 8 4 2" xfId="20030"/>
    <cellStyle name="Normal 18 8 5" xfId="20031"/>
    <cellStyle name="Normal 18 8 5 2" xfId="20032"/>
    <cellStyle name="Normal 18 8 6" xfId="20033"/>
    <cellStyle name="Normal 18 9" xfId="20034"/>
    <cellStyle name="Normal 18 9 2" xfId="20035"/>
    <cellStyle name="Normal 18 9 2 2" xfId="20036"/>
    <cellStyle name="Normal 18 9 2 2 2" xfId="20037"/>
    <cellStyle name="Normal 18 9 2 3" xfId="20038"/>
    <cellStyle name="Normal 18 9 3" xfId="20039"/>
    <cellStyle name="Normal 18 9 3 2" xfId="20040"/>
    <cellStyle name="Normal 18 9 3 2 2" xfId="20041"/>
    <cellStyle name="Normal 18 9 3 3" xfId="20042"/>
    <cellStyle name="Normal 18 9 4" xfId="20043"/>
    <cellStyle name="Normal 18 9 4 2" xfId="20044"/>
    <cellStyle name="Normal 18 9 5" xfId="20045"/>
    <cellStyle name="Normal 18 9 5 2" xfId="20046"/>
    <cellStyle name="Normal 18 9 6" xfId="20047"/>
    <cellStyle name="Normal 19" xfId="20048"/>
    <cellStyle name="Normal 19 10" xfId="20049"/>
    <cellStyle name="Normal 19 10 2" xfId="20050"/>
    <cellStyle name="Normal 19 10 2 2" xfId="20051"/>
    <cellStyle name="Normal 19 10 2 2 2" xfId="20052"/>
    <cellStyle name="Normal 19 10 2 3" xfId="20053"/>
    <cellStyle name="Normal 19 10 3" xfId="20054"/>
    <cellStyle name="Normal 19 10 3 2" xfId="20055"/>
    <cellStyle name="Normal 19 10 3 2 2" xfId="20056"/>
    <cellStyle name="Normal 19 10 3 3" xfId="20057"/>
    <cellStyle name="Normal 19 10 4" xfId="20058"/>
    <cellStyle name="Normal 19 10 4 2" xfId="20059"/>
    <cellStyle name="Normal 19 10 5" xfId="20060"/>
    <cellStyle name="Normal 19 10 5 2" xfId="20061"/>
    <cellStyle name="Normal 19 10 6" xfId="20062"/>
    <cellStyle name="Normal 19 11" xfId="20063"/>
    <cellStyle name="Normal 19 11 2" xfId="20064"/>
    <cellStyle name="Normal 19 11 2 2" xfId="20065"/>
    <cellStyle name="Normal 19 11 2 2 2" xfId="20066"/>
    <cellStyle name="Normal 19 11 2 3" xfId="20067"/>
    <cellStyle name="Normal 19 11 3" xfId="20068"/>
    <cellStyle name="Normal 19 11 3 2" xfId="20069"/>
    <cellStyle name="Normal 19 11 3 2 2" xfId="20070"/>
    <cellStyle name="Normal 19 11 3 3" xfId="20071"/>
    <cellStyle name="Normal 19 11 4" xfId="20072"/>
    <cellStyle name="Normal 19 11 4 2" xfId="20073"/>
    <cellStyle name="Normal 19 11 5" xfId="20074"/>
    <cellStyle name="Normal 19 11 5 2" xfId="20075"/>
    <cellStyle name="Normal 19 11 6" xfId="20076"/>
    <cellStyle name="Normal 19 12" xfId="20077"/>
    <cellStyle name="Normal 19 12 2" xfId="20078"/>
    <cellStyle name="Normal 19 12 2 2" xfId="20079"/>
    <cellStyle name="Normal 19 12 2 2 2" xfId="20080"/>
    <cellStyle name="Normal 19 12 2 3" xfId="20081"/>
    <cellStyle name="Normal 19 12 3" xfId="20082"/>
    <cellStyle name="Normal 19 12 3 2" xfId="20083"/>
    <cellStyle name="Normal 19 12 3 2 2" xfId="20084"/>
    <cellStyle name="Normal 19 12 3 3" xfId="20085"/>
    <cellStyle name="Normal 19 12 4" xfId="20086"/>
    <cellStyle name="Normal 19 12 4 2" xfId="20087"/>
    <cellStyle name="Normal 19 12 5" xfId="20088"/>
    <cellStyle name="Normal 19 12 5 2" xfId="20089"/>
    <cellStyle name="Normal 19 12 6" xfId="20090"/>
    <cellStyle name="Normal 19 13" xfId="20091"/>
    <cellStyle name="Normal 19 13 2" xfId="20092"/>
    <cellStyle name="Normal 19 13 2 2" xfId="20093"/>
    <cellStyle name="Normal 19 13 2 2 2" xfId="20094"/>
    <cellStyle name="Normal 19 13 2 3" xfId="20095"/>
    <cellStyle name="Normal 19 13 3" xfId="20096"/>
    <cellStyle name="Normal 19 13 3 2" xfId="20097"/>
    <cellStyle name="Normal 19 13 3 2 2" xfId="20098"/>
    <cellStyle name="Normal 19 13 3 3" xfId="20099"/>
    <cellStyle name="Normal 19 13 4" xfId="20100"/>
    <cellStyle name="Normal 19 13 4 2" xfId="20101"/>
    <cellStyle name="Normal 19 13 5" xfId="20102"/>
    <cellStyle name="Normal 19 13 5 2" xfId="20103"/>
    <cellStyle name="Normal 19 13 6" xfId="20104"/>
    <cellStyle name="Normal 19 14" xfId="20105"/>
    <cellStyle name="Normal 19 14 2" xfId="20106"/>
    <cellStyle name="Normal 19 14 2 2" xfId="30658"/>
    <cellStyle name="Normal 19 14 2 2 2" xfId="34229"/>
    <cellStyle name="Normal 19 14 2 3" xfId="32445"/>
    <cellStyle name="Normal 19 14 3" xfId="30657"/>
    <cellStyle name="Normal 19 14 3 2" xfId="34228"/>
    <cellStyle name="Normal 19 14 4" xfId="32444"/>
    <cellStyle name="Normal 19 15" xfId="20107"/>
    <cellStyle name="Normal 19 15 2" xfId="20108"/>
    <cellStyle name="Normal 19 15 2 2" xfId="30660"/>
    <cellStyle name="Normal 19 15 2 2 2" xfId="34231"/>
    <cellStyle name="Normal 19 15 2 3" xfId="32447"/>
    <cellStyle name="Normal 19 15 3" xfId="30659"/>
    <cellStyle name="Normal 19 15 3 2" xfId="34230"/>
    <cellStyle name="Normal 19 15 4" xfId="32446"/>
    <cellStyle name="Normal 19 16" xfId="20109"/>
    <cellStyle name="Normal 19 16 2" xfId="20110"/>
    <cellStyle name="Normal 19 16 2 2" xfId="20111"/>
    <cellStyle name="Normal 19 16 3" xfId="20112"/>
    <cellStyle name="Normal 19 17" xfId="20113"/>
    <cellStyle name="Normal 19 17 2" xfId="20114"/>
    <cellStyle name="Normal 19 17 2 2" xfId="20115"/>
    <cellStyle name="Normal 19 17 3" xfId="20116"/>
    <cellStyle name="Normal 19 18" xfId="20117"/>
    <cellStyle name="Normal 19 18 2" xfId="20118"/>
    <cellStyle name="Normal 19 19" xfId="20119"/>
    <cellStyle name="Normal 19 19 2" xfId="20120"/>
    <cellStyle name="Normal 19 2" xfId="20121"/>
    <cellStyle name="Normal 19 2 2" xfId="20122"/>
    <cellStyle name="Normal 19 2 2 2" xfId="20123"/>
    <cellStyle name="Normal 19 2 2 2 2" xfId="30662"/>
    <cellStyle name="Normal 19 2 2 2 2 2" xfId="34233"/>
    <cellStyle name="Normal 19 2 2 2 3" xfId="32449"/>
    <cellStyle name="Normal 19 2 2 3" xfId="30661"/>
    <cellStyle name="Normal 19 2 2 3 2" xfId="34232"/>
    <cellStyle name="Normal 19 2 2 4" xfId="32448"/>
    <cellStyle name="Normal 19 2 3" xfId="20124"/>
    <cellStyle name="Normal 19 2 3 2" xfId="20125"/>
    <cellStyle name="Normal 19 2 3 2 2" xfId="30664"/>
    <cellStyle name="Normal 19 2 3 2 2 2" xfId="34235"/>
    <cellStyle name="Normal 19 2 3 2 3" xfId="32451"/>
    <cellStyle name="Normal 19 2 3 3" xfId="30663"/>
    <cellStyle name="Normal 19 2 3 3 2" xfId="34234"/>
    <cellStyle name="Normal 19 2 3 4" xfId="32450"/>
    <cellStyle name="Normal 19 2 4" xfId="20126"/>
    <cellStyle name="Normal 19 2 4 2" xfId="20127"/>
    <cellStyle name="Normal 19 2 4 2 2" xfId="20128"/>
    <cellStyle name="Normal 19 2 4 3" xfId="20129"/>
    <cellStyle name="Normal 19 2 5" xfId="20130"/>
    <cellStyle name="Normal 19 2 5 2" xfId="20131"/>
    <cellStyle name="Normal 19 2 5 2 2" xfId="20132"/>
    <cellStyle name="Normal 19 2 5 3" xfId="20133"/>
    <cellStyle name="Normal 19 2 6" xfId="20134"/>
    <cellStyle name="Normal 19 2 6 2" xfId="20135"/>
    <cellStyle name="Normal 19 2 7" xfId="20136"/>
    <cellStyle name="Normal 19 2 7 2" xfId="20137"/>
    <cellStyle name="Normal 19 2 8" xfId="20138"/>
    <cellStyle name="Normal 19 2 8 2" xfId="30665"/>
    <cellStyle name="Normal 19 2 8 2 2" xfId="34236"/>
    <cellStyle name="Normal 19 2 8 3" xfId="32452"/>
    <cellStyle name="Normal 19 2 9" xfId="20139"/>
    <cellStyle name="Normal 19 20" xfId="20140"/>
    <cellStyle name="Normal 19 20 2" xfId="30666"/>
    <cellStyle name="Normal 19 20 2 2" xfId="34237"/>
    <cellStyle name="Normal 19 20 3" xfId="32453"/>
    <cellStyle name="Normal 19 21" xfId="20141"/>
    <cellStyle name="Normal 19 22" xfId="30656"/>
    <cellStyle name="Normal 19 22 2" xfId="34227"/>
    <cellStyle name="Normal 19 23" xfId="32443"/>
    <cellStyle name="Normal 19 3" xfId="20142"/>
    <cellStyle name="Normal 19 3 2" xfId="20143"/>
    <cellStyle name="Normal 19 3 3" xfId="20144"/>
    <cellStyle name="Normal 19 3 3 2" xfId="20145"/>
    <cellStyle name="Normal 19 3 3 2 2" xfId="20146"/>
    <cellStyle name="Normal 19 3 3 3" xfId="20147"/>
    <cellStyle name="Normal 19 3 4" xfId="20148"/>
    <cellStyle name="Normal 19 3 4 2" xfId="20149"/>
    <cellStyle name="Normal 19 3 4 2 2" xfId="20150"/>
    <cellStyle name="Normal 19 3 4 3" xfId="20151"/>
    <cellStyle name="Normal 19 3 5" xfId="20152"/>
    <cellStyle name="Normal 19 3 5 2" xfId="20153"/>
    <cellStyle name="Normal 19 3 6" xfId="20154"/>
    <cellStyle name="Normal 19 3 6 2" xfId="20155"/>
    <cellStyle name="Normal 19 3 7" xfId="20156"/>
    <cellStyle name="Normal 19 4" xfId="20157"/>
    <cellStyle name="Normal 19 4 2" xfId="20158"/>
    <cellStyle name="Normal 19 4 2 2" xfId="20159"/>
    <cellStyle name="Normal 19 4 2 2 2" xfId="20160"/>
    <cellStyle name="Normal 19 4 2 3" xfId="20161"/>
    <cellStyle name="Normal 19 4 3" xfId="20162"/>
    <cellStyle name="Normal 19 4 3 2" xfId="20163"/>
    <cellStyle name="Normal 19 4 3 2 2" xfId="20164"/>
    <cellStyle name="Normal 19 4 3 3" xfId="20165"/>
    <cellStyle name="Normal 19 4 4" xfId="20166"/>
    <cellStyle name="Normal 19 4 4 2" xfId="20167"/>
    <cellStyle name="Normal 19 4 5" xfId="20168"/>
    <cellStyle name="Normal 19 4 5 2" xfId="20169"/>
    <cellStyle name="Normal 19 4 6" xfId="20170"/>
    <cellStyle name="Normal 19 5" xfId="20171"/>
    <cellStyle name="Normal 19 5 2" xfId="20172"/>
    <cellStyle name="Normal 19 5 2 2" xfId="20173"/>
    <cellStyle name="Normal 19 5 2 2 2" xfId="20174"/>
    <cellStyle name="Normal 19 5 2 3" xfId="20175"/>
    <cellStyle name="Normal 19 5 3" xfId="20176"/>
    <cellStyle name="Normal 19 5 3 2" xfId="20177"/>
    <cellStyle name="Normal 19 5 3 2 2" xfId="20178"/>
    <cellStyle name="Normal 19 5 3 3" xfId="20179"/>
    <cellStyle name="Normal 19 5 4" xfId="20180"/>
    <cellStyle name="Normal 19 5 4 2" xfId="20181"/>
    <cellStyle name="Normal 19 5 5" xfId="20182"/>
    <cellStyle name="Normal 19 5 5 2" xfId="20183"/>
    <cellStyle name="Normal 19 5 6" xfId="20184"/>
    <cellStyle name="Normal 19 6" xfId="20185"/>
    <cellStyle name="Normal 19 6 2" xfId="20186"/>
    <cellStyle name="Normal 19 6 2 2" xfId="20187"/>
    <cellStyle name="Normal 19 6 2 2 2" xfId="20188"/>
    <cellStyle name="Normal 19 6 2 3" xfId="20189"/>
    <cellStyle name="Normal 19 6 3" xfId="20190"/>
    <cellStyle name="Normal 19 6 3 2" xfId="20191"/>
    <cellStyle name="Normal 19 6 3 2 2" xfId="20192"/>
    <cellStyle name="Normal 19 6 3 3" xfId="20193"/>
    <cellStyle name="Normal 19 6 4" xfId="20194"/>
    <cellStyle name="Normal 19 6 4 2" xfId="20195"/>
    <cellStyle name="Normal 19 6 5" xfId="20196"/>
    <cellStyle name="Normal 19 6 5 2" xfId="20197"/>
    <cellStyle name="Normal 19 6 6" xfId="20198"/>
    <cellStyle name="Normal 19 7" xfId="20199"/>
    <cellStyle name="Normal 19 7 2" xfId="20200"/>
    <cellStyle name="Normal 19 7 2 2" xfId="20201"/>
    <cellStyle name="Normal 19 7 2 2 2" xfId="20202"/>
    <cellStyle name="Normal 19 7 2 3" xfId="20203"/>
    <cellStyle name="Normal 19 7 3" xfId="20204"/>
    <cellStyle name="Normal 19 7 3 2" xfId="20205"/>
    <cellStyle name="Normal 19 7 3 2 2" xfId="20206"/>
    <cellStyle name="Normal 19 7 3 3" xfId="20207"/>
    <cellStyle name="Normal 19 7 4" xfId="20208"/>
    <cellStyle name="Normal 19 7 4 2" xfId="20209"/>
    <cellStyle name="Normal 19 7 5" xfId="20210"/>
    <cellStyle name="Normal 19 7 5 2" xfId="20211"/>
    <cellStyle name="Normal 19 7 6" xfId="20212"/>
    <cellStyle name="Normal 19 8" xfId="20213"/>
    <cellStyle name="Normal 19 8 2" xfId="20214"/>
    <cellStyle name="Normal 19 8 2 2" xfId="20215"/>
    <cellStyle name="Normal 19 8 2 2 2" xfId="20216"/>
    <cellStyle name="Normal 19 8 2 3" xfId="20217"/>
    <cellStyle name="Normal 19 8 3" xfId="20218"/>
    <cellStyle name="Normal 19 8 3 2" xfId="20219"/>
    <cellStyle name="Normal 19 8 3 2 2" xfId="20220"/>
    <cellStyle name="Normal 19 8 3 3" xfId="20221"/>
    <cellStyle name="Normal 19 8 4" xfId="20222"/>
    <cellStyle name="Normal 19 8 4 2" xfId="20223"/>
    <cellStyle name="Normal 19 8 5" xfId="20224"/>
    <cellStyle name="Normal 19 8 5 2" xfId="20225"/>
    <cellStyle name="Normal 19 8 6" xfId="20226"/>
    <cellStyle name="Normal 19 9" xfId="20227"/>
    <cellStyle name="Normal 19 9 2" xfId="20228"/>
    <cellStyle name="Normal 19 9 2 2" xfId="20229"/>
    <cellStyle name="Normal 19 9 2 2 2" xfId="20230"/>
    <cellStyle name="Normal 19 9 2 3" xfId="20231"/>
    <cellStyle name="Normal 19 9 3" xfId="20232"/>
    <cellStyle name="Normal 19 9 3 2" xfId="20233"/>
    <cellStyle name="Normal 19 9 3 2 2" xfId="20234"/>
    <cellStyle name="Normal 19 9 3 3" xfId="20235"/>
    <cellStyle name="Normal 19 9 4" xfId="20236"/>
    <cellStyle name="Normal 19 9 4 2" xfId="20237"/>
    <cellStyle name="Normal 19 9 5" xfId="20238"/>
    <cellStyle name="Normal 19 9 5 2" xfId="20239"/>
    <cellStyle name="Normal 19 9 6" xfId="20240"/>
    <cellStyle name="Normal 2" xfId="20241"/>
    <cellStyle name="Normal 2 10" xfId="20242"/>
    <cellStyle name="Normal 2 10 10" xfId="20243"/>
    <cellStyle name="Normal 2 10 2" xfId="20244"/>
    <cellStyle name="Normal 2 10 2 2" xfId="20245"/>
    <cellStyle name="Normal 2 10 2 2 2" xfId="20246"/>
    <cellStyle name="Normal 2 10 2 2 2 2" xfId="20247"/>
    <cellStyle name="Normal 2 10 2 2 3" xfId="20248"/>
    <cellStyle name="Normal 2 10 2 3" xfId="20249"/>
    <cellStyle name="Normal 2 10 2 3 2" xfId="20250"/>
    <cellStyle name="Normal 2 10 2 3 2 2" xfId="20251"/>
    <cellStyle name="Normal 2 10 2 3 3" xfId="20252"/>
    <cellStyle name="Normal 2 10 2 4" xfId="20253"/>
    <cellStyle name="Normal 2 10 2 4 2" xfId="20254"/>
    <cellStyle name="Normal 2 10 2 5" xfId="20255"/>
    <cellStyle name="Normal 2 10 2 5 2" xfId="20256"/>
    <cellStyle name="Normal 2 10 2 6" xfId="20257"/>
    <cellStyle name="Normal 2 10 3" xfId="20258"/>
    <cellStyle name="Normal 2 10 4" xfId="20259"/>
    <cellStyle name="Normal 2 10 5" xfId="20260"/>
    <cellStyle name="Normal 2 10 6" xfId="20261"/>
    <cellStyle name="Normal 2 10 7" xfId="20262"/>
    <cellStyle name="Normal 2 10 8" xfId="20263"/>
    <cellStyle name="Normal 2 10 8 2" xfId="20264"/>
    <cellStyle name="Normal 2 10 8 2 2" xfId="20265"/>
    <cellStyle name="Normal 2 10 8 3" xfId="20266"/>
    <cellStyle name="Normal 2 10 9" xfId="20267"/>
    <cellStyle name="Normal 2 10 9 2" xfId="20268"/>
    <cellStyle name="Normal 2 10 9 2 2" xfId="20269"/>
    <cellStyle name="Normal 2 10 9 3" xfId="20270"/>
    <cellStyle name="Normal 2 11" xfId="20271"/>
    <cellStyle name="Normal 2 11 2" xfId="20272"/>
    <cellStyle name="Normal 2 11 3" xfId="20273"/>
    <cellStyle name="Normal 2 11 4" xfId="20274"/>
    <cellStyle name="Normal 2 11 5" xfId="20275"/>
    <cellStyle name="Normal 2 11 6" xfId="20276"/>
    <cellStyle name="Normal 2 11 7" xfId="20277"/>
    <cellStyle name="Normal 2 11 8" xfId="20278"/>
    <cellStyle name="Normal 2 11 8 2" xfId="20279"/>
    <cellStyle name="Normal 2 11 8 2 2" xfId="30669"/>
    <cellStyle name="Normal 2 11 8 2 2 2" xfId="34240"/>
    <cellStyle name="Normal 2 11 8 2 3" xfId="32456"/>
    <cellStyle name="Normal 2 11 8 3" xfId="30668"/>
    <cellStyle name="Normal 2 11 8 3 2" xfId="34239"/>
    <cellStyle name="Normal 2 11 8 4" xfId="32455"/>
    <cellStyle name="Normal 2 11 9" xfId="20280"/>
    <cellStyle name="Normal 2 11 9 2" xfId="30670"/>
    <cellStyle name="Normal 2 11 9 2 2" xfId="34241"/>
    <cellStyle name="Normal 2 11 9 3" xfId="32457"/>
    <cellStyle name="Normal 2 12" xfId="20281"/>
    <cellStyle name="Normal 2 12 2" xfId="20282"/>
    <cellStyle name="Normal 2 12 3" xfId="20283"/>
    <cellStyle name="Normal 2 12 4" xfId="20284"/>
    <cellStyle name="Normal 2 12 5" xfId="20285"/>
    <cellStyle name="Normal 2 12 6" xfId="20286"/>
    <cellStyle name="Normal 2 12 7" xfId="20287"/>
    <cellStyle name="Normal 2 12 8" xfId="20288"/>
    <cellStyle name="Normal 2 12 8 2" xfId="20289"/>
    <cellStyle name="Normal 2 12 8 2 2" xfId="30672"/>
    <cellStyle name="Normal 2 12 8 2 2 2" xfId="34243"/>
    <cellStyle name="Normal 2 12 8 2 3" xfId="32459"/>
    <cellStyle name="Normal 2 12 8 3" xfId="30671"/>
    <cellStyle name="Normal 2 12 8 3 2" xfId="34242"/>
    <cellStyle name="Normal 2 12 8 4" xfId="32458"/>
    <cellStyle name="Normal 2 12 9" xfId="20290"/>
    <cellStyle name="Normal 2 12 9 2" xfId="30673"/>
    <cellStyle name="Normal 2 12 9 2 2" xfId="34244"/>
    <cellStyle name="Normal 2 12 9 3" xfId="32460"/>
    <cellStyle name="Normal 2 13" xfId="20291"/>
    <cellStyle name="Normal 2 13 2" xfId="20292"/>
    <cellStyle name="Normal 2 13 3" xfId="20293"/>
    <cellStyle name="Normal 2 13 4" xfId="20294"/>
    <cellStyle name="Normal 2 13 5" xfId="20295"/>
    <cellStyle name="Normal 2 13 6" xfId="20296"/>
    <cellStyle name="Normal 2 13 7" xfId="20297"/>
    <cellStyle name="Normal 2 13 8" xfId="20298"/>
    <cellStyle name="Normal 2 13 8 2" xfId="20299"/>
    <cellStyle name="Normal 2 13 8 2 2" xfId="30675"/>
    <cellStyle name="Normal 2 13 8 2 2 2" xfId="34246"/>
    <cellStyle name="Normal 2 13 8 2 3" xfId="32462"/>
    <cellStyle name="Normal 2 13 8 3" xfId="30674"/>
    <cellStyle name="Normal 2 13 8 3 2" xfId="34245"/>
    <cellStyle name="Normal 2 13 8 4" xfId="32461"/>
    <cellStyle name="Normal 2 13 9" xfId="20300"/>
    <cellStyle name="Normal 2 13 9 2" xfId="30676"/>
    <cellStyle name="Normal 2 13 9 2 2" xfId="34247"/>
    <cellStyle name="Normal 2 13 9 3" xfId="32463"/>
    <cellStyle name="Normal 2 14" xfId="20301"/>
    <cellStyle name="Normal 2 14 2" xfId="20302"/>
    <cellStyle name="Normal 2 14 3" xfId="20303"/>
    <cellStyle name="Normal 2 14 4" xfId="20304"/>
    <cellStyle name="Normal 2 14 5" xfId="20305"/>
    <cellStyle name="Normal 2 14 6" xfId="20306"/>
    <cellStyle name="Normal 2 14 7" xfId="20307"/>
    <cellStyle name="Normal 2 14 8" xfId="20308"/>
    <cellStyle name="Normal 2 14 8 2" xfId="20309"/>
    <cellStyle name="Normal 2 14 8 2 2" xfId="30678"/>
    <cellStyle name="Normal 2 14 8 2 2 2" xfId="34249"/>
    <cellStyle name="Normal 2 14 8 2 3" xfId="32465"/>
    <cellStyle name="Normal 2 14 8 3" xfId="30677"/>
    <cellStyle name="Normal 2 14 8 3 2" xfId="34248"/>
    <cellStyle name="Normal 2 14 8 4" xfId="32464"/>
    <cellStyle name="Normal 2 14 9" xfId="20310"/>
    <cellStyle name="Normal 2 14 9 2" xfId="30679"/>
    <cellStyle name="Normal 2 14 9 2 2" xfId="34250"/>
    <cellStyle name="Normal 2 14 9 3" xfId="32466"/>
    <cellStyle name="Normal 2 15" xfId="20311"/>
    <cellStyle name="Normal 2 15 2" xfId="20312"/>
    <cellStyle name="Normal 2 15 3" xfId="20313"/>
    <cellStyle name="Normal 2 15 3 2" xfId="20314"/>
    <cellStyle name="Normal 2 15 3 2 2" xfId="20315"/>
    <cellStyle name="Normal 2 15 3 2 2 2" xfId="20316"/>
    <cellStyle name="Normal 2 15 3 2 3" xfId="20317"/>
    <cellStyle name="Normal 2 15 3 3" xfId="20318"/>
    <cellStyle name="Normal 2 15 3 3 2" xfId="20319"/>
    <cellStyle name="Normal 2 15 3 3 2 2" xfId="20320"/>
    <cellStyle name="Normal 2 15 3 3 3" xfId="20321"/>
    <cellStyle name="Normal 2 15 3 4" xfId="20322"/>
    <cellStyle name="Normal 2 15 3 4 2" xfId="20323"/>
    <cellStyle name="Normal 2 15 3 5" xfId="20324"/>
    <cellStyle name="Normal 2 15 3 5 2" xfId="20325"/>
    <cellStyle name="Normal 2 15 3 6" xfId="20326"/>
    <cellStyle name="Normal 2 15 4" xfId="20327"/>
    <cellStyle name="Normal 2 15 4 2" xfId="20328"/>
    <cellStyle name="Normal 2 15 4 2 2" xfId="20329"/>
    <cellStyle name="Normal 2 15 4 2 2 2" xfId="20330"/>
    <cellStyle name="Normal 2 15 4 2 3" xfId="20331"/>
    <cellStyle name="Normal 2 15 4 3" xfId="20332"/>
    <cellStyle name="Normal 2 15 4 3 2" xfId="20333"/>
    <cellStyle name="Normal 2 15 4 3 2 2" xfId="20334"/>
    <cellStyle name="Normal 2 15 4 3 3" xfId="20335"/>
    <cellStyle name="Normal 2 15 4 4" xfId="20336"/>
    <cellStyle name="Normal 2 15 4 4 2" xfId="20337"/>
    <cellStyle name="Normal 2 15 4 5" xfId="20338"/>
    <cellStyle name="Normal 2 15 4 5 2" xfId="20339"/>
    <cellStyle name="Normal 2 15 4 6" xfId="20340"/>
    <cellStyle name="Normal 2 15 5" xfId="20341"/>
    <cellStyle name="Normal 2 15 5 2" xfId="20342"/>
    <cellStyle name="Normal 2 15 5 2 2" xfId="20343"/>
    <cellStyle name="Normal 2 15 5 2 2 2" xfId="20344"/>
    <cellStyle name="Normal 2 15 5 2 3" xfId="20345"/>
    <cellStyle name="Normal 2 15 5 3" xfId="20346"/>
    <cellStyle name="Normal 2 15 5 3 2" xfId="20347"/>
    <cellStyle name="Normal 2 15 5 3 2 2" xfId="20348"/>
    <cellStyle name="Normal 2 15 5 3 3" xfId="20349"/>
    <cellStyle name="Normal 2 15 5 4" xfId="20350"/>
    <cellStyle name="Normal 2 15 5 4 2" xfId="20351"/>
    <cellStyle name="Normal 2 15 5 5" xfId="20352"/>
    <cellStyle name="Normal 2 15 5 5 2" xfId="20353"/>
    <cellStyle name="Normal 2 15 5 6" xfId="20354"/>
    <cellStyle name="Normal 2 15 6" xfId="20355"/>
    <cellStyle name="Normal 2 15 6 2" xfId="20356"/>
    <cellStyle name="Normal 2 15 6 2 2" xfId="20357"/>
    <cellStyle name="Normal 2 15 6 2 2 2" xfId="20358"/>
    <cellStyle name="Normal 2 15 6 2 3" xfId="20359"/>
    <cellStyle name="Normal 2 15 6 3" xfId="20360"/>
    <cellStyle name="Normal 2 15 6 3 2" xfId="20361"/>
    <cellStyle name="Normal 2 15 6 3 2 2" xfId="20362"/>
    <cellStyle name="Normal 2 15 6 3 3" xfId="20363"/>
    <cellStyle name="Normal 2 15 6 4" xfId="20364"/>
    <cellStyle name="Normal 2 15 6 4 2" xfId="20365"/>
    <cellStyle name="Normal 2 15 6 5" xfId="20366"/>
    <cellStyle name="Normal 2 15 6 5 2" xfId="20367"/>
    <cellStyle name="Normal 2 15 6 6" xfId="20368"/>
    <cellStyle name="Normal 2 15 7" xfId="20369"/>
    <cellStyle name="Normal 2 15 7 2" xfId="20370"/>
    <cellStyle name="Normal 2 15 7 2 2" xfId="20371"/>
    <cellStyle name="Normal 2 15 7 2 2 2" xfId="20372"/>
    <cellStyle name="Normal 2 15 7 2 3" xfId="20373"/>
    <cellStyle name="Normal 2 15 7 3" xfId="20374"/>
    <cellStyle name="Normal 2 15 7 3 2" xfId="20375"/>
    <cellStyle name="Normal 2 15 7 3 2 2" xfId="20376"/>
    <cellStyle name="Normal 2 15 7 3 3" xfId="20377"/>
    <cellStyle name="Normal 2 15 7 4" xfId="20378"/>
    <cellStyle name="Normal 2 15 7 4 2" xfId="20379"/>
    <cellStyle name="Normal 2 15 7 5" xfId="20380"/>
    <cellStyle name="Normal 2 15 7 5 2" xfId="20381"/>
    <cellStyle name="Normal 2 15 7 6" xfId="20382"/>
    <cellStyle name="Normal 2 16" xfId="20383"/>
    <cellStyle name="Normal 2 16 2" xfId="20384"/>
    <cellStyle name="Normal 2 16 3" xfId="20385"/>
    <cellStyle name="Normal 2 16 3 2" xfId="20386"/>
    <cellStyle name="Normal 2 16 3 2 2" xfId="30681"/>
    <cellStyle name="Normal 2 16 3 2 2 2" xfId="34252"/>
    <cellStyle name="Normal 2 16 3 2 3" xfId="32468"/>
    <cellStyle name="Normal 2 16 3 3" xfId="30680"/>
    <cellStyle name="Normal 2 16 3 3 2" xfId="34251"/>
    <cellStyle name="Normal 2 16 3 4" xfId="32467"/>
    <cellStyle name="Normal 2 16 4" xfId="20387"/>
    <cellStyle name="Normal 2 16 4 2" xfId="30682"/>
    <cellStyle name="Normal 2 16 4 2 2" xfId="34253"/>
    <cellStyle name="Normal 2 16 4 3" xfId="32469"/>
    <cellStyle name="Normal 2 17" xfId="20388"/>
    <cellStyle name="Normal 2 17 2" xfId="20389"/>
    <cellStyle name="Normal 2 17 2 2" xfId="20390"/>
    <cellStyle name="Normal 2 17 2 2 2" xfId="30685"/>
    <cellStyle name="Normal 2 17 2 2 2 2" xfId="34256"/>
    <cellStyle name="Normal 2 17 2 2 3" xfId="32472"/>
    <cellStyle name="Normal 2 17 2 3" xfId="30684"/>
    <cellStyle name="Normal 2 17 2 3 2" xfId="34255"/>
    <cellStyle name="Normal 2 17 2 4" xfId="32471"/>
    <cellStyle name="Normal 2 17 3" xfId="20391"/>
    <cellStyle name="Normal 2 17 3 2" xfId="20392"/>
    <cellStyle name="Normal 2 17 3 2 2" xfId="30687"/>
    <cellStyle name="Normal 2 17 3 2 2 2" xfId="34258"/>
    <cellStyle name="Normal 2 17 3 2 3" xfId="32474"/>
    <cellStyle name="Normal 2 17 3 3" xfId="30686"/>
    <cellStyle name="Normal 2 17 3 3 2" xfId="34257"/>
    <cellStyle name="Normal 2 17 3 4" xfId="32473"/>
    <cellStyle name="Normal 2 17 4" xfId="20393"/>
    <cellStyle name="Normal 2 17 4 2" xfId="20394"/>
    <cellStyle name="Normal 2 17 4 2 2" xfId="30689"/>
    <cellStyle name="Normal 2 17 4 2 2 2" xfId="34260"/>
    <cellStyle name="Normal 2 17 4 2 3" xfId="32476"/>
    <cellStyle name="Normal 2 17 4 3" xfId="30688"/>
    <cellStyle name="Normal 2 17 4 3 2" xfId="34259"/>
    <cellStyle name="Normal 2 17 4 4" xfId="32475"/>
    <cellStyle name="Normal 2 17 5" xfId="20395"/>
    <cellStyle name="Normal 2 17 5 2" xfId="30690"/>
    <cellStyle name="Normal 2 17 5 2 2" xfId="34261"/>
    <cellStyle name="Normal 2 17 5 3" xfId="32477"/>
    <cellStyle name="Normal 2 17 6" xfId="20396"/>
    <cellStyle name="Normal 2 17 6 2" xfId="30691"/>
    <cellStyle name="Normal 2 17 6 2 2" xfId="34262"/>
    <cellStyle name="Normal 2 17 6 3" xfId="32478"/>
    <cellStyle name="Normal 2 17 7" xfId="30683"/>
    <cellStyle name="Normal 2 17 7 2" xfId="34254"/>
    <cellStyle name="Normal 2 17 8" xfId="32470"/>
    <cellStyle name="Normal 2 18" xfId="20397"/>
    <cellStyle name="Normal 2 18 2" xfId="20398"/>
    <cellStyle name="Normal 2 18 2 2" xfId="30692"/>
    <cellStyle name="Normal 2 18 2 2 2" xfId="34263"/>
    <cellStyle name="Normal 2 18 2 3" xfId="32479"/>
    <cellStyle name="Normal 2 19" xfId="20399"/>
    <cellStyle name="Normal 2 19 2" xfId="20400"/>
    <cellStyle name="Normal 2 19 2 2" xfId="30693"/>
    <cellStyle name="Normal 2 19 2 2 2" xfId="34264"/>
    <cellStyle name="Normal 2 19 2 3" xfId="32480"/>
    <cellStyle name="Normal 2 2" xfId="20401"/>
    <cellStyle name="Normal 2 2 10" xfId="20402"/>
    <cellStyle name="Normal 2 2 11" xfId="20403"/>
    <cellStyle name="Normal 2 2 12" xfId="20404"/>
    <cellStyle name="Normal 2 2 13" xfId="20405"/>
    <cellStyle name="Normal 2 2 14" xfId="20406"/>
    <cellStyle name="Normal 2 2 14 2" xfId="20407"/>
    <cellStyle name="Normal 2 2 15" xfId="20408"/>
    <cellStyle name="Normal 2 2 16" xfId="20409"/>
    <cellStyle name="Normal 2 2 17" xfId="20410"/>
    <cellStyle name="Normal 2 2 18" xfId="20411"/>
    <cellStyle name="Normal 2 2 19" xfId="20412"/>
    <cellStyle name="Normal 2 2 2" xfId="20413"/>
    <cellStyle name="Normal 2 2 2 10" xfId="20414"/>
    <cellStyle name="Normal 2 2 2 11" xfId="20415"/>
    <cellStyle name="Normal 2 2 2 12" xfId="20416"/>
    <cellStyle name="Normal 2 2 2 12 2" xfId="20417"/>
    <cellStyle name="Normal 2 2 2 13" xfId="20418"/>
    <cellStyle name="Normal 2 2 2 14" xfId="20419"/>
    <cellStyle name="Normal 2 2 2 15" xfId="30694"/>
    <cellStyle name="Normal 2 2 2 15 2" xfId="34265"/>
    <cellStyle name="Normal 2 2 2 16" xfId="32481"/>
    <cellStyle name="Normal 2 2 2 2" xfId="20420"/>
    <cellStyle name="Normal 2 2 2 2 2" xfId="20421"/>
    <cellStyle name="Normal 2 2 2 2 3" xfId="20422"/>
    <cellStyle name="Normal 2 2 2 3" xfId="20423"/>
    <cellStyle name="Normal 2 2 2 3 2" xfId="20424"/>
    <cellStyle name="Normal 2 2 2 4" xfId="20425"/>
    <cellStyle name="Normal 2 2 2 4 2" xfId="20426"/>
    <cellStyle name="Normal 2 2 2 5" xfId="20427"/>
    <cellStyle name="Normal 2 2 2 6" xfId="20428"/>
    <cellStyle name="Normal 2 2 2 7" xfId="20429"/>
    <cellStyle name="Normal 2 2 2 8" xfId="20430"/>
    <cellStyle name="Normal 2 2 2 9" xfId="20431"/>
    <cellStyle name="Normal 2 2 20" xfId="20432"/>
    <cellStyle name="Normal 2 2 21" xfId="20433"/>
    <cellStyle name="Normal 2 2 22" xfId="20434"/>
    <cellStyle name="Normal 2 2 23" xfId="20435"/>
    <cellStyle name="Normal 2 2 24" xfId="20436"/>
    <cellStyle name="Normal 2 2 25" xfId="20437"/>
    <cellStyle name="Normal 2 2 26" xfId="20438"/>
    <cellStyle name="Normal 2 2 27" xfId="20439"/>
    <cellStyle name="Normal 2 2 28" xfId="20440"/>
    <cellStyle name="Normal 2 2 29" xfId="20441"/>
    <cellStyle name="Normal 2 2 3" xfId="20442"/>
    <cellStyle name="Normal 2 2 3 2" xfId="20443"/>
    <cellStyle name="Normal 2 2 30" xfId="20444"/>
    <cellStyle name="Normal 2 2 31" xfId="20445"/>
    <cellStyle name="Normal 2 2 32" xfId="20446"/>
    <cellStyle name="Normal 2 2 33" xfId="20447"/>
    <cellStyle name="Normal 2 2 34" xfId="20448"/>
    <cellStyle name="Normal 2 2 35" xfId="20449"/>
    <cellStyle name="Normal 2 2 36" xfId="20450"/>
    <cellStyle name="Normal 2 2 37" xfId="20451"/>
    <cellStyle name="Normal 2 2 38" xfId="20452"/>
    <cellStyle name="Normal 2 2 39" xfId="20453"/>
    <cellStyle name="Normal 2 2 4" xfId="20454"/>
    <cellStyle name="Normal 2 2 4 2" xfId="20455"/>
    <cellStyle name="Normal 2 2 40" xfId="20456"/>
    <cellStyle name="Normal 2 2 41" xfId="20457"/>
    <cellStyle name="Normal 2 2 42" xfId="20458"/>
    <cellStyle name="Normal 2 2 43" xfId="20459"/>
    <cellStyle name="Normal 2 2 44" xfId="20460"/>
    <cellStyle name="Normal 2 2 45" xfId="20461"/>
    <cellStyle name="Normal 2 2 46" xfId="20462"/>
    <cellStyle name="Normal 2 2 47" xfId="20463"/>
    <cellStyle name="Normal 2 2 48" xfId="20464"/>
    <cellStyle name="Normal 2 2 49" xfId="20465"/>
    <cellStyle name="Normal 2 2 5" xfId="20466"/>
    <cellStyle name="Normal 2 2 5 2" xfId="20467"/>
    <cellStyle name="Normal 2 2 5 2 2" xfId="20468"/>
    <cellStyle name="Normal 2 2 5 2 2 2" xfId="20469"/>
    <cellStyle name="Normal 2 2 5 2 3" xfId="20470"/>
    <cellStyle name="Normal 2 2 5 3" xfId="20471"/>
    <cellStyle name="Normal 2 2 5 3 2" xfId="20472"/>
    <cellStyle name="Normal 2 2 5 3 2 2" xfId="20473"/>
    <cellStyle name="Normal 2 2 5 3 3" xfId="20474"/>
    <cellStyle name="Normal 2 2 5 4" xfId="20475"/>
    <cellStyle name="Normal 2 2 50" xfId="20476"/>
    <cellStyle name="Normal 2 2 51" xfId="20477"/>
    <cellStyle name="Normal 2 2 52" xfId="20478"/>
    <cellStyle name="Normal 2 2 53" xfId="20479"/>
    <cellStyle name="Normal 2 2 54" xfId="20480"/>
    <cellStyle name="Normal 2 2 55" xfId="20481"/>
    <cellStyle name="Normal 2 2 56" xfId="20482"/>
    <cellStyle name="Normal 2 2 57" xfId="20483"/>
    <cellStyle name="Normal 2 2 58" xfId="20484"/>
    <cellStyle name="Normal 2 2 59" xfId="20485"/>
    <cellStyle name="Normal 2 2 6" xfId="20486"/>
    <cellStyle name="Normal 2 2 6 2" xfId="20487"/>
    <cellStyle name="Normal 2 2 6 3" xfId="20488"/>
    <cellStyle name="Normal 2 2 60" xfId="20489"/>
    <cellStyle name="Normal 2 2 61" xfId="20490"/>
    <cellStyle name="Normal 2 2 62" xfId="20491"/>
    <cellStyle name="Normal 2 2 63" xfId="20492"/>
    <cellStyle name="Normal 2 2 64" xfId="20493"/>
    <cellStyle name="Normal 2 2 65" xfId="20494"/>
    <cellStyle name="Normal 2 2 66" xfId="20495"/>
    <cellStyle name="Normal 2 2 7" xfId="20496"/>
    <cellStyle name="Normal 2 2 8" xfId="20497"/>
    <cellStyle name="Normal 2 2 9" xfId="20498"/>
    <cellStyle name="Normal 2 2_CF 2010-isi (141209)" xfId="20499"/>
    <cellStyle name="Normal 2 20" xfId="20500"/>
    <cellStyle name="Normal 2 20 2" xfId="20501"/>
    <cellStyle name="Normal 2 20 2 2" xfId="30695"/>
    <cellStyle name="Normal 2 20 2 2 2" xfId="34266"/>
    <cellStyle name="Normal 2 20 2 3" xfId="32482"/>
    <cellStyle name="Normal 2 21" xfId="20502"/>
    <cellStyle name="Normal 2 21 2" xfId="20503"/>
    <cellStyle name="Normal 2 21 2 2" xfId="30696"/>
    <cellStyle name="Normal 2 21 2 2 2" xfId="34267"/>
    <cellStyle name="Normal 2 21 2 3" xfId="32483"/>
    <cellStyle name="Normal 2 22" xfId="20504"/>
    <cellStyle name="Normal 2 22 2" xfId="20505"/>
    <cellStyle name="Normal 2 22 2 2" xfId="30697"/>
    <cellStyle name="Normal 2 22 2 2 2" xfId="34268"/>
    <cellStyle name="Normal 2 22 2 3" xfId="32484"/>
    <cellStyle name="Normal 2 23" xfId="20506"/>
    <cellStyle name="Normal 2 23 2" xfId="20507"/>
    <cellStyle name="Normal 2 23 2 2" xfId="30698"/>
    <cellStyle name="Normal 2 23 2 2 2" xfId="34269"/>
    <cellStyle name="Normal 2 23 2 3" xfId="32485"/>
    <cellStyle name="Normal 2 24" xfId="20508"/>
    <cellStyle name="Normal 2 24 2" xfId="20509"/>
    <cellStyle name="Normal 2 24 2 2" xfId="30700"/>
    <cellStyle name="Normal 2 24 2 2 2" xfId="34271"/>
    <cellStyle name="Normal 2 24 2 3" xfId="32487"/>
    <cellStyle name="Normal 2 24 3" xfId="30699"/>
    <cellStyle name="Normal 2 24 3 2" xfId="34270"/>
    <cellStyle name="Normal 2 24 4" xfId="32486"/>
    <cellStyle name="Normal 2 25" xfId="20510"/>
    <cellStyle name="Normal 2 26" xfId="20511"/>
    <cellStyle name="Normal 2 27" xfId="20512"/>
    <cellStyle name="Normal 2 28" xfId="20513"/>
    <cellStyle name="Normal 2 29" xfId="20514"/>
    <cellStyle name="Normal 2 3" xfId="20515"/>
    <cellStyle name="Normal 2 3 10" xfId="20516"/>
    <cellStyle name="Normal 2 3 11" xfId="20517"/>
    <cellStyle name="Normal 2 3 12" xfId="20518"/>
    <cellStyle name="Normal 2 3 13" xfId="20519"/>
    <cellStyle name="Normal 2 3 14" xfId="20520"/>
    <cellStyle name="Normal 2 3 15" xfId="20521"/>
    <cellStyle name="Normal 2 3 16" xfId="20522"/>
    <cellStyle name="Normal 2 3 17" xfId="20523"/>
    <cellStyle name="Normal 2 3 18" xfId="20524"/>
    <cellStyle name="Normal 2 3 19" xfId="20525"/>
    <cellStyle name="Normal 2 3 2" xfId="20526"/>
    <cellStyle name="Normal 2 3 2 2" xfId="20527"/>
    <cellStyle name="Normal 2 3 20" xfId="20528"/>
    <cellStyle name="Normal 2 3 21" xfId="20529"/>
    <cellStyle name="Normal 2 3 22" xfId="20530"/>
    <cellStyle name="Normal 2 3 23" xfId="20531"/>
    <cellStyle name="Normal 2 3 24" xfId="20532"/>
    <cellStyle name="Normal 2 3 25" xfId="20533"/>
    <cellStyle name="Normal 2 3 26" xfId="20534"/>
    <cellStyle name="Normal 2 3 27" xfId="20535"/>
    <cellStyle name="Normal 2 3 28" xfId="20536"/>
    <cellStyle name="Normal 2 3 29" xfId="20537"/>
    <cellStyle name="Normal 2 3 3" xfId="20538"/>
    <cellStyle name="Normal 2 3 3 2" xfId="20539"/>
    <cellStyle name="Normal 2 3 30" xfId="20540"/>
    <cellStyle name="Normal 2 3 31" xfId="20541"/>
    <cellStyle name="Normal 2 3 32" xfId="20542"/>
    <cellStyle name="Normal 2 3 33" xfId="20543"/>
    <cellStyle name="Normal 2 3 34" xfId="20544"/>
    <cellStyle name="Normal 2 3 35" xfId="20545"/>
    <cellStyle name="Normal 2 3 36" xfId="20546"/>
    <cellStyle name="Normal 2 3 37" xfId="20547"/>
    <cellStyle name="Normal 2 3 38" xfId="20548"/>
    <cellStyle name="Normal 2 3 39" xfId="20549"/>
    <cellStyle name="Normal 2 3 4" xfId="20550"/>
    <cellStyle name="Normal 2 3 40" xfId="20551"/>
    <cellStyle name="Normal 2 3 41" xfId="20552"/>
    <cellStyle name="Normal 2 3 42" xfId="20553"/>
    <cellStyle name="Normal 2 3 43" xfId="20554"/>
    <cellStyle name="Normal 2 3 44" xfId="20555"/>
    <cellStyle name="Normal 2 3 45" xfId="20556"/>
    <cellStyle name="Normal 2 3 46" xfId="20557"/>
    <cellStyle name="Normal 2 3 47" xfId="20558"/>
    <cellStyle name="Normal 2 3 48" xfId="20559"/>
    <cellStyle name="Normal 2 3 49" xfId="20560"/>
    <cellStyle name="Normal 2 3 5" xfId="20561"/>
    <cellStyle name="Normal 2 3 50" xfId="20562"/>
    <cellStyle name="Normal 2 3 51" xfId="20563"/>
    <cellStyle name="Normal 2 3 52" xfId="20564"/>
    <cellStyle name="Normal 2 3 53" xfId="20565"/>
    <cellStyle name="Normal 2 3 54" xfId="20566"/>
    <cellStyle name="Normal 2 3 55" xfId="20567"/>
    <cellStyle name="Normal 2 3 56" xfId="20568"/>
    <cellStyle name="Normal 2 3 57" xfId="20569"/>
    <cellStyle name="Normal 2 3 58" xfId="20570"/>
    <cellStyle name="Normal 2 3 59" xfId="20571"/>
    <cellStyle name="Normal 2 3 6" xfId="20572"/>
    <cellStyle name="Normal 2 3 60" xfId="20573"/>
    <cellStyle name="Normal 2 3 61" xfId="20574"/>
    <cellStyle name="Normal 2 3 62" xfId="20575"/>
    <cellStyle name="Normal 2 3 63" xfId="20576"/>
    <cellStyle name="Normal 2 3 64" xfId="20577"/>
    <cellStyle name="Normal 2 3 65" xfId="20578"/>
    <cellStyle name="Normal 2 3 66" xfId="20579"/>
    <cellStyle name="Normal 2 3 7" xfId="20580"/>
    <cellStyle name="Normal 2 3 8" xfId="20581"/>
    <cellStyle name="Normal 2 3 9" xfId="20582"/>
    <cellStyle name="Normal 2 3_REK RECEIPT" xfId="34694"/>
    <cellStyle name="Normal 2 30" xfId="20583"/>
    <cellStyle name="Normal 2 31" xfId="20584"/>
    <cellStyle name="Normal 2 32" xfId="20585"/>
    <cellStyle name="Normal 2 33" xfId="20586"/>
    <cellStyle name="Normal 2 34" xfId="20587"/>
    <cellStyle name="Normal 2 35" xfId="20588"/>
    <cellStyle name="Normal 2 36" xfId="20589"/>
    <cellStyle name="Normal 2 37" xfId="20590"/>
    <cellStyle name="Normal 2 38" xfId="20591"/>
    <cellStyle name="Normal 2 39" xfId="20592"/>
    <cellStyle name="Normal 2 4" xfId="20593"/>
    <cellStyle name="Normal 2 4 10" xfId="20594"/>
    <cellStyle name="Normal 2 4 10 2" xfId="20595"/>
    <cellStyle name="Normal 2 4 10 2 2" xfId="20596"/>
    <cellStyle name="Normal 2 4 10 2 2 2" xfId="20597"/>
    <cellStyle name="Normal 2 4 10 2 3" xfId="20598"/>
    <cellStyle name="Normal 2 4 10 3" xfId="20599"/>
    <cellStyle name="Normal 2 4 10 3 2" xfId="20600"/>
    <cellStyle name="Normal 2 4 10 3 2 2" xfId="20601"/>
    <cellStyle name="Normal 2 4 10 3 3" xfId="20602"/>
    <cellStyle name="Normal 2 4 10 4" xfId="20603"/>
    <cellStyle name="Normal 2 4 10 4 2" xfId="20604"/>
    <cellStyle name="Normal 2 4 10 5" xfId="20605"/>
    <cellStyle name="Normal 2 4 10 5 2" xfId="20606"/>
    <cellStyle name="Normal 2 4 10 6" xfId="20607"/>
    <cellStyle name="Normal 2 4 11" xfId="20608"/>
    <cellStyle name="Normal 2 4 11 2" xfId="20609"/>
    <cellStyle name="Normal 2 4 11 2 2" xfId="20610"/>
    <cellStyle name="Normal 2 4 11 2 2 2" xfId="20611"/>
    <cellStyle name="Normal 2 4 11 2 3" xfId="20612"/>
    <cellStyle name="Normal 2 4 11 3" xfId="20613"/>
    <cellStyle name="Normal 2 4 11 3 2" xfId="20614"/>
    <cellStyle name="Normal 2 4 11 3 2 2" xfId="20615"/>
    <cellStyle name="Normal 2 4 11 3 3" xfId="20616"/>
    <cellStyle name="Normal 2 4 11 4" xfId="20617"/>
    <cellStyle name="Normal 2 4 11 4 2" xfId="20618"/>
    <cellStyle name="Normal 2 4 11 5" xfId="20619"/>
    <cellStyle name="Normal 2 4 11 5 2" xfId="20620"/>
    <cellStyle name="Normal 2 4 11 6" xfId="20621"/>
    <cellStyle name="Normal 2 4 12" xfId="20622"/>
    <cellStyle name="Normal 2 4 12 2" xfId="20623"/>
    <cellStyle name="Normal 2 4 12 2 2" xfId="20624"/>
    <cellStyle name="Normal 2 4 12 2 2 2" xfId="20625"/>
    <cellStyle name="Normal 2 4 12 2 3" xfId="20626"/>
    <cellStyle name="Normal 2 4 12 3" xfId="20627"/>
    <cellStyle name="Normal 2 4 12 3 2" xfId="20628"/>
    <cellStyle name="Normal 2 4 12 3 2 2" xfId="20629"/>
    <cellStyle name="Normal 2 4 12 3 3" xfId="20630"/>
    <cellStyle name="Normal 2 4 12 4" xfId="20631"/>
    <cellStyle name="Normal 2 4 12 4 2" xfId="20632"/>
    <cellStyle name="Normal 2 4 12 5" xfId="20633"/>
    <cellStyle name="Normal 2 4 12 5 2" xfId="20634"/>
    <cellStyle name="Normal 2 4 12 6" xfId="20635"/>
    <cellStyle name="Normal 2 4 13" xfId="20636"/>
    <cellStyle name="Normal 2 4 13 2" xfId="20637"/>
    <cellStyle name="Normal 2 4 13 2 2" xfId="20638"/>
    <cellStyle name="Normal 2 4 13 2 2 2" xfId="20639"/>
    <cellStyle name="Normal 2 4 13 2 3" xfId="20640"/>
    <cellStyle name="Normal 2 4 13 3" xfId="20641"/>
    <cellStyle name="Normal 2 4 13 3 2" xfId="20642"/>
    <cellStyle name="Normal 2 4 13 3 2 2" xfId="20643"/>
    <cellStyle name="Normal 2 4 13 3 3" xfId="20644"/>
    <cellStyle name="Normal 2 4 13 4" xfId="20645"/>
    <cellStyle name="Normal 2 4 13 4 2" xfId="20646"/>
    <cellStyle name="Normal 2 4 13 5" xfId="20647"/>
    <cellStyle name="Normal 2 4 13 5 2" xfId="20648"/>
    <cellStyle name="Normal 2 4 13 6" xfId="20649"/>
    <cellStyle name="Normal 2 4 14" xfId="20650"/>
    <cellStyle name="Normal 2 4 15" xfId="20651"/>
    <cellStyle name="Normal 2 4 16" xfId="20652"/>
    <cellStyle name="Normal 2 4 16 2" xfId="20653"/>
    <cellStyle name="Normal 2 4 16 2 2" xfId="20654"/>
    <cellStyle name="Normal 2 4 16 3" xfId="20655"/>
    <cellStyle name="Normal 2 4 17" xfId="20656"/>
    <cellStyle name="Normal 2 4 17 2" xfId="20657"/>
    <cellStyle name="Normal 2 4 17 2 2" xfId="20658"/>
    <cellStyle name="Normal 2 4 17 3" xfId="20659"/>
    <cellStyle name="Normal 2 4 18" xfId="20660"/>
    <cellStyle name="Normal 2 4 18 2" xfId="20661"/>
    <cellStyle name="Normal 2 4 19" xfId="20662"/>
    <cellStyle name="Normal 2 4 19 2" xfId="20663"/>
    <cellStyle name="Normal 2 4 2" xfId="20664"/>
    <cellStyle name="Normal 2 4 2 10" xfId="20665"/>
    <cellStyle name="Normal 2 4 2 11" xfId="20666"/>
    <cellStyle name="Normal 2 4 2 2" xfId="20667"/>
    <cellStyle name="Normal 2 4 2 2 2" xfId="20668"/>
    <cellStyle name="Normal 2 4 2 3" xfId="20669"/>
    <cellStyle name="Normal 2 4 2 4" xfId="20670"/>
    <cellStyle name="Normal 2 4 2 5" xfId="20671"/>
    <cellStyle name="Normal 2 4 2 6" xfId="20672"/>
    <cellStyle name="Normal 2 4 2 7" xfId="20673"/>
    <cellStyle name="Normal 2 4 2 8" xfId="20674"/>
    <cellStyle name="Normal 2 4 2 9" xfId="20675"/>
    <cellStyle name="Normal 2 4 20" xfId="20676"/>
    <cellStyle name="Normal 2 4 3" xfId="20677"/>
    <cellStyle name="Normal 2 4 3 2" xfId="20678"/>
    <cellStyle name="Normal 2 4 3 2 2" xfId="20679"/>
    <cellStyle name="Normal 2 4 3 2 2 2" xfId="20680"/>
    <cellStyle name="Normal 2 4 3 2 2 2 2" xfId="20681"/>
    <cellStyle name="Normal 2 4 3 2 2 3" xfId="20682"/>
    <cellStyle name="Normal 2 4 3 2 3" xfId="20683"/>
    <cellStyle name="Normal 2 4 3 2 3 2" xfId="20684"/>
    <cellStyle name="Normal 2 4 3 2 3 2 2" xfId="20685"/>
    <cellStyle name="Normal 2 4 3 2 3 3" xfId="20686"/>
    <cellStyle name="Normal 2 4 3 2 4" xfId="20687"/>
    <cellStyle name="Normal 2 4 3 2 4 2" xfId="20688"/>
    <cellStyle name="Normal 2 4 3 2 5" xfId="20689"/>
    <cellStyle name="Normal 2 4 3 2 5 2" xfId="20690"/>
    <cellStyle name="Normal 2 4 3 2 6" xfId="20691"/>
    <cellStyle name="Normal 2 4 3 3" xfId="20692"/>
    <cellStyle name="Normal 2 4 3 3 2" xfId="20693"/>
    <cellStyle name="Normal 2 4 3 3 2 2" xfId="20694"/>
    <cellStyle name="Normal 2 4 3 3 3" xfId="20695"/>
    <cellStyle name="Normal 2 4 3 4" xfId="20696"/>
    <cellStyle name="Normal 2 4 3 4 2" xfId="20697"/>
    <cellStyle name="Normal 2 4 3 4 2 2" xfId="20698"/>
    <cellStyle name="Normal 2 4 3 4 3" xfId="20699"/>
    <cellStyle name="Normal 2 4 3 5" xfId="20700"/>
    <cellStyle name="Normal 2 4 3 5 2" xfId="20701"/>
    <cellStyle name="Normal 2 4 3 6" xfId="20702"/>
    <cellStyle name="Normal 2 4 3 6 2" xfId="20703"/>
    <cellStyle name="Normal 2 4 3 7" xfId="20704"/>
    <cellStyle name="Normal 2 4 4" xfId="20705"/>
    <cellStyle name="Normal 2 4 4 2" xfId="20706"/>
    <cellStyle name="Normal 2 4 4 2 2" xfId="20707"/>
    <cellStyle name="Normal 2 4 4 2 2 2" xfId="20708"/>
    <cellStyle name="Normal 2 4 4 2 3" xfId="20709"/>
    <cellStyle name="Normal 2 4 4 3" xfId="20710"/>
    <cellStyle name="Normal 2 4 4 3 2" xfId="20711"/>
    <cellStyle name="Normal 2 4 4 3 2 2" xfId="20712"/>
    <cellStyle name="Normal 2 4 4 3 3" xfId="20713"/>
    <cellStyle name="Normal 2 4 4 4" xfId="20714"/>
    <cellStyle name="Normal 2 4 4 4 2" xfId="20715"/>
    <cellStyle name="Normal 2 4 4 5" xfId="20716"/>
    <cellStyle name="Normal 2 4 4 5 2" xfId="20717"/>
    <cellStyle name="Normal 2 4 4 6" xfId="20718"/>
    <cellStyle name="Normal 2 4 5" xfId="20719"/>
    <cellStyle name="Normal 2 4 5 2" xfId="20720"/>
    <cellStyle name="Normal 2 4 5 2 2" xfId="20721"/>
    <cellStyle name="Normal 2 4 5 2 2 2" xfId="20722"/>
    <cellStyle name="Normal 2 4 5 2 3" xfId="20723"/>
    <cellStyle name="Normal 2 4 5 3" xfId="20724"/>
    <cellStyle name="Normal 2 4 5 3 2" xfId="20725"/>
    <cellStyle name="Normal 2 4 5 3 2 2" xfId="20726"/>
    <cellStyle name="Normal 2 4 5 3 3" xfId="20727"/>
    <cellStyle name="Normal 2 4 5 4" xfId="20728"/>
    <cellStyle name="Normal 2 4 5 4 2" xfId="20729"/>
    <cellStyle name="Normal 2 4 5 5" xfId="20730"/>
    <cellStyle name="Normal 2 4 5 5 2" xfId="20731"/>
    <cellStyle name="Normal 2 4 5 6" xfId="20732"/>
    <cellStyle name="Normal 2 4 6" xfId="20733"/>
    <cellStyle name="Normal 2 4 6 2" xfId="20734"/>
    <cellStyle name="Normal 2 4 6 2 2" xfId="20735"/>
    <cellStyle name="Normal 2 4 6 2 2 2" xfId="20736"/>
    <cellStyle name="Normal 2 4 6 2 3" xfId="20737"/>
    <cellStyle name="Normal 2 4 6 3" xfId="20738"/>
    <cellStyle name="Normal 2 4 6 3 2" xfId="20739"/>
    <cellStyle name="Normal 2 4 6 3 2 2" xfId="20740"/>
    <cellStyle name="Normal 2 4 6 3 3" xfId="20741"/>
    <cellStyle name="Normal 2 4 6 4" xfId="20742"/>
    <cellStyle name="Normal 2 4 6 4 2" xfId="20743"/>
    <cellStyle name="Normal 2 4 6 5" xfId="20744"/>
    <cellStyle name="Normal 2 4 6 5 2" xfId="20745"/>
    <cellStyle name="Normal 2 4 6 6" xfId="20746"/>
    <cellStyle name="Normal 2 4 7" xfId="20747"/>
    <cellStyle name="Normal 2 4 7 2" xfId="20748"/>
    <cellStyle name="Normal 2 4 7 2 2" xfId="20749"/>
    <cellStyle name="Normal 2 4 7 2 2 2" xfId="20750"/>
    <cellStyle name="Normal 2 4 7 2 3" xfId="20751"/>
    <cellStyle name="Normal 2 4 7 3" xfId="20752"/>
    <cellStyle name="Normal 2 4 7 3 2" xfId="20753"/>
    <cellStyle name="Normal 2 4 7 3 2 2" xfId="20754"/>
    <cellStyle name="Normal 2 4 7 3 3" xfId="20755"/>
    <cellStyle name="Normal 2 4 7 4" xfId="20756"/>
    <cellStyle name="Normal 2 4 7 4 2" xfId="20757"/>
    <cellStyle name="Normal 2 4 7 5" xfId="20758"/>
    <cellStyle name="Normal 2 4 7 5 2" xfId="20759"/>
    <cellStyle name="Normal 2 4 7 6" xfId="20760"/>
    <cellStyle name="Normal 2 4 8" xfId="20761"/>
    <cellStyle name="Normal 2 4 8 2" xfId="20762"/>
    <cellStyle name="Normal 2 4 8 2 2" xfId="20763"/>
    <cellStyle name="Normal 2 4 8 2 2 2" xfId="20764"/>
    <cellStyle name="Normal 2 4 8 2 3" xfId="20765"/>
    <cellStyle name="Normal 2 4 8 3" xfId="20766"/>
    <cellStyle name="Normal 2 4 8 3 2" xfId="20767"/>
    <cellStyle name="Normal 2 4 8 3 2 2" xfId="20768"/>
    <cellStyle name="Normal 2 4 8 3 3" xfId="20769"/>
    <cellStyle name="Normal 2 4 8 4" xfId="20770"/>
    <cellStyle name="Normal 2 4 8 4 2" xfId="20771"/>
    <cellStyle name="Normal 2 4 8 5" xfId="20772"/>
    <cellStyle name="Normal 2 4 8 5 2" xfId="20773"/>
    <cellStyle name="Normal 2 4 8 6" xfId="20774"/>
    <cellStyle name="Normal 2 4 9" xfId="20775"/>
    <cellStyle name="Normal 2 4 9 2" xfId="20776"/>
    <cellStyle name="Normal 2 4 9 2 2" xfId="20777"/>
    <cellStyle name="Normal 2 4 9 2 2 2" xfId="20778"/>
    <cellStyle name="Normal 2 4 9 2 3" xfId="20779"/>
    <cellStyle name="Normal 2 4 9 3" xfId="20780"/>
    <cellStyle name="Normal 2 4 9 3 2" xfId="20781"/>
    <cellStyle name="Normal 2 4 9 3 2 2" xfId="20782"/>
    <cellStyle name="Normal 2 4 9 3 3" xfId="20783"/>
    <cellStyle name="Normal 2 4 9 4" xfId="20784"/>
    <cellStyle name="Normal 2 4 9 4 2" xfId="20785"/>
    <cellStyle name="Normal 2 4 9 5" xfId="20786"/>
    <cellStyle name="Normal 2 4 9 5 2" xfId="20787"/>
    <cellStyle name="Normal 2 4 9 6" xfId="20788"/>
    <cellStyle name="Normal 2 40" xfId="20789"/>
    <cellStyle name="Normal 2 41" xfId="20790"/>
    <cellStyle name="Normal 2 42" xfId="20791"/>
    <cellStyle name="Normal 2 43" xfId="20792"/>
    <cellStyle name="Normal 2 44" xfId="20793"/>
    <cellStyle name="Normal 2 45" xfId="20794"/>
    <cellStyle name="Normal 2 46" xfId="20795"/>
    <cellStyle name="Normal 2 47" xfId="20796"/>
    <cellStyle name="Normal 2 48" xfId="20797"/>
    <cellStyle name="Normal 2 49" xfId="20798"/>
    <cellStyle name="Normal 2 5" xfId="20799"/>
    <cellStyle name="Normal 2 5 2" xfId="20800"/>
    <cellStyle name="Normal 2 5 2 2" xfId="20801"/>
    <cellStyle name="Normal 2 5 2 2 2" xfId="30702"/>
    <cellStyle name="Normal 2 5 2 2 2 2" xfId="34273"/>
    <cellStyle name="Normal 2 5 2 2 3" xfId="32489"/>
    <cellStyle name="Normal 2 5 2 3" xfId="30701"/>
    <cellStyle name="Normal 2 5 2 3 2" xfId="34272"/>
    <cellStyle name="Normal 2 5 2 4" xfId="32488"/>
    <cellStyle name="Normal 2 5 3" xfId="20802"/>
    <cellStyle name="Normal 2 5 4" xfId="20803"/>
    <cellStyle name="Normal 2 5 5" xfId="20804"/>
    <cellStyle name="Normal 2 5 6" xfId="20805"/>
    <cellStyle name="Normal 2 5 7" xfId="20806"/>
    <cellStyle name="Normal 2 5 8" xfId="20807"/>
    <cellStyle name="Normal 2 5 8 2" xfId="20808"/>
    <cellStyle name="Normal 2 5 8 2 2" xfId="30704"/>
    <cellStyle name="Normal 2 5 8 2 2 2" xfId="34275"/>
    <cellStyle name="Normal 2 5 8 2 3" xfId="32491"/>
    <cellStyle name="Normal 2 5 8 3" xfId="30703"/>
    <cellStyle name="Normal 2 5 8 3 2" xfId="34274"/>
    <cellStyle name="Normal 2 5 8 4" xfId="32490"/>
    <cellStyle name="Normal 2 5 9" xfId="20809"/>
    <cellStyle name="Normal 2 5 9 2" xfId="30705"/>
    <cellStyle name="Normal 2 5 9 2 2" xfId="34276"/>
    <cellStyle name="Normal 2 5 9 3" xfId="32492"/>
    <cellStyle name="Normal 2 50" xfId="20810"/>
    <cellStyle name="Normal 2 51" xfId="20811"/>
    <cellStyle name="Normal 2 52" xfId="20812"/>
    <cellStyle name="Normal 2 53" xfId="20813"/>
    <cellStyle name="Normal 2 54" xfId="20814"/>
    <cellStyle name="Normal 2 55" xfId="20815"/>
    <cellStyle name="Normal 2 56" xfId="20816"/>
    <cellStyle name="Normal 2 57" xfId="20817"/>
    <cellStyle name="Normal 2 58" xfId="20818"/>
    <cellStyle name="Normal 2 59" xfId="20819"/>
    <cellStyle name="Normal 2 6" xfId="20820"/>
    <cellStyle name="Normal 2 6 2" xfId="20821"/>
    <cellStyle name="Normal 2 6 2 2" xfId="20822"/>
    <cellStyle name="Normal 2 6 2 2 2" xfId="30707"/>
    <cellStyle name="Normal 2 6 2 2 2 2" xfId="34278"/>
    <cellStyle name="Normal 2 6 2 2 3" xfId="32494"/>
    <cellStyle name="Normal 2 6 2 3" xfId="30706"/>
    <cellStyle name="Normal 2 6 2 3 2" xfId="34277"/>
    <cellStyle name="Normal 2 6 2 4" xfId="32493"/>
    <cellStyle name="Normal 2 6 3" xfId="20823"/>
    <cellStyle name="Normal 2 6 4" xfId="20824"/>
    <cellStyle name="Normal 2 6 5" xfId="20825"/>
    <cellStyle name="Normal 2 6 6" xfId="20826"/>
    <cellStyle name="Normal 2 6 7" xfId="20827"/>
    <cellStyle name="Normal 2 6 8" xfId="20828"/>
    <cellStyle name="Normal 2 6 8 2" xfId="20829"/>
    <cellStyle name="Normal 2 6 8 2 2" xfId="30709"/>
    <cellStyle name="Normal 2 6 8 2 2 2" xfId="34280"/>
    <cellStyle name="Normal 2 6 8 2 3" xfId="32496"/>
    <cellStyle name="Normal 2 6 8 3" xfId="30708"/>
    <cellStyle name="Normal 2 6 8 3 2" xfId="34279"/>
    <cellStyle name="Normal 2 6 8 4" xfId="32495"/>
    <cellStyle name="Normal 2 6 9" xfId="20830"/>
    <cellStyle name="Normal 2 6 9 2" xfId="30710"/>
    <cellStyle name="Normal 2 6 9 2 2" xfId="34281"/>
    <cellStyle name="Normal 2 6 9 3" xfId="32497"/>
    <cellStyle name="Normal 2 60" xfId="20831"/>
    <cellStyle name="Normal 2 61" xfId="20832"/>
    <cellStyle name="Normal 2 62" xfId="20833"/>
    <cellStyle name="Normal 2 63" xfId="20834"/>
    <cellStyle name="Normal 2 64" xfId="20835"/>
    <cellStyle name="Normal 2 65" xfId="20836"/>
    <cellStyle name="Normal 2 66" xfId="20837"/>
    <cellStyle name="Normal 2 67" xfId="20838"/>
    <cellStyle name="Normal 2 68" xfId="20839"/>
    <cellStyle name="Normal 2 69" xfId="20840"/>
    <cellStyle name="Normal 2 7" xfId="20841"/>
    <cellStyle name="Normal 2 7 2" xfId="20842"/>
    <cellStyle name="Normal 2 7 2 2" xfId="20843"/>
    <cellStyle name="Normal 2 7 2 2 2" xfId="20844"/>
    <cellStyle name="Normal 2 7 2 2 3" xfId="20845"/>
    <cellStyle name="Normal 2 7 2 3" xfId="20846"/>
    <cellStyle name="Normal 2 7 2 4" xfId="20847"/>
    <cellStyle name="Normal 2 7 3" xfId="20848"/>
    <cellStyle name="Normal 2 7 3 2" xfId="20849"/>
    <cellStyle name="Normal 2 7 3 2 2" xfId="30712"/>
    <cellStyle name="Normal 2 7 3 2 2 2" xfId="34283"/>
    <cellStyle name="Normal 2 7 3 2 3" xfId="32499"/>
    <cellStyle name="Normal 2 7 3 3" xfId="30711"/>
    <cellStyle name="Normal 2 7 3 3 2" xfId="34282"/>
    <cellStyle name="Normal 2 7 3 4" xfId="32498"/>
    <cellStyle name="Normal 2 7 4" xfId="20850"/>
    <cellStyle name="Normal 2 7 5" xfId="20851"/>
    <cellStyle name="Normal 2 7 6" xfId="20852"/>
    <cellStyle name="Normal 2 7 7" xfId="20853"/>
    <cellStyle name="Normal 2 7 8" xfId="20854"/>
    <cellStyle name="Normal 2 7 8 2" xfId="20855"/>
    <cellStyle name="Normal 2 7 8 2 2" xfId="30714"/>
    <cellStyle name="Normal 2 7 8 2 2 2" xfId="34285"/>
    <cellStyle name="Normal 2 7 8 2 3" xfId="32501"/>
    <cellStyle name="Normal 2 7 8 3" xfId="30713"/>
    <cellStyle name="Normal 2 7 8 3 2" xfId="34284"/>
    <cellStyle name="Normal 2 7 8 4" xfId="32500"/>
    <cellStyle name="Normal 2 7 9" xfId="20856"/>
    <cellStyle name="Normal 2 7 9 2" xfId="30715"/>
    <cellStyle name="Normal 2 7 9 2 2" xfId="34286"/>
    <cellStyle name="Normal 2 7 9 3" xfId="32502"/>
    <cellStyle name="Normal 2 70" xfId="20857"/>
    <cellStyle name="Normal 2 71" xfId="20858"/>
    <cellStyle name="Normal 2 72" xfId="20859"/>
    <cellStyle name="Normal 2 73" xfId="20860"/>
    <cellStyle name="Normal 2 74" xfId="20861"/>
    <cellStyle name="Normal 2 75" xfId="20862"/>
    <cellStyle name="Normal 2 76" xfId="20863"/>
    <cellStyle name="Normal 2 77" xfId="20864"/>
    <cellStyle name="Normal 2 78" xfId="20865"/>
    <cellStyle name="Normal 2 79" xfId="20866"/>
    <cellStyle name="Normal 2 8" xfId="20867"/>
    <cellStyle name="Normal 2 8 2" xfId="20868"/>
    <cellStyle name="Normal 2 8 3" xfId="20869"/>
    <cellStyle name="Normal 2 8 3 2" xfId="20870"/>
    <cellStyle name="Normal 2 8 3 2 2" xfId="30717"/>
    <cellStyle name="Normal 2 8 3 2 2 2" xfId="34288"/>
    <cellStyle name="Normal 2 8 3 2 3" xfId="32504"/>
    <cellStyle name="Normal 2 8 3 3" xfId="30716"/>
    <cellStyle name="Normal 2 8 3 3 2" xfId="34287"/>
    <cellStyle name="Normal 2 8 3 4" xfId="32503"/>
    <cellStyle name="Normal 2 8 4" xfId="20871"/>
    <cellStyle name="Normal 2 8 5" xfId="20872"/>
    <cellStyle name="Normal 2 8 6" xfId="20873"/>
    <cellStyle name="Normal 2 8 7" xfId="20874"/>
    <cellStyle name="Normal 2 8 8" xfId="20875"/>
    <cellStyle name="Normal 2 8 8 2" xfId="20876"/>
    <cellStyle name="Normal 2 8 8 2 2" xfId="30719"/>
    <cellStyle name="Normal 2 8 8 2 2 2" xfId="34290"/>
    <cellStyle name="Normal 2 8 8 2 3" xfId="32506"/>
    <cellStyle name="Normal 2 8 8 3" xfId="30718"/>
    <cellStyle name="Normal 2 8 8 3 2" xfId="34289"/>
    <cellStyle name="Normal 2 8 8 4" xfId="32505"/>
    <cellStyle name="Normal 2 8 9" xfId="20877"/>
    <cellStyle name="Normal 2 8 9 2" xfId="30720"/>
    <cellStyle name="Normal 2 8 9 2 2" xfId="34291"/>
    <cellStyle name="Normal 2 8 9 3" xfId="32507"/>
    <cellStyle name="Normal 2 80" xfId="20878"/>
    <cellStyle name="Normal 2 81" xfId="20879"/>
    <cellStyle name="Normal 2 82" xfId="20880"/>
    <cellStyle name="Normal 2 82 2" xfId="20881"/>
    <cellStyle name="Normal 2 83" xfId="20882"/>
    <cellStyle name="Normal 2 83 2" xfId="20883"/>
    <cellStyle name="Normal 2 84" xfId="20884"/>
    <cellStyle name="Normal 2 85" xfId="20885"/>
    <cellStyle name="Normal 2 86" xfId="20886"/>
    <cellStyle name="Normal 2 87" xfId="30667"/>
    <cellStyle name="Normal 2 87 2" xfId="34238"/>
    <cellStyle name="Normal 2 88" xfId="32454"/>
    <cellStyle name="Normal 2 89" xfId="34695"/>
    <cellStyle name="Normal 2 9" xfId="20887"/>
    <cellStyle name="Normal 2 9 2" xfId="20888"/>
    <cellStyle name="Normal 2 9 2 2" xfId="20889"/>
    <cellStyle name="Normal 2 9 2 2 2" xfId="30722"/>
    <cellStyle name="Normal 2 9 2 2 2 2" xfId="34293"/>
    <cellStyle name="Normal 2 9 2 2 3" xfId="32509"/>
    <cellStyle name="Normal 2 9 2 3" xfId="30721"/>
    <cellStyle name="Normal 2 9 2 3 2" xfId="34292"/>
    <cellStyle name="Normal 2 9 2 4" xfId="32508"/>
    <cellStyle name="Normal 2 9 3" xfId="20890"/>
    <cellStyle name="Normal 2 9 4" xfId="20891"/>
    <cellStyle name="Normal 2 9 5" xfId="20892"/>
    <cellStyle name="Normal 2 9 6" xfId="20893"/>
    <cellStyle name="Normal 2 9 7" xfId="20894"/>
    <cellStyle name="Normal 2 9 8" xfId="20895"/>
    <cellStyle name="Normal 2 9 8 2" xfId="20896"/>
    <cellStyle name="Normal 2 9 8 2 2" xfId="30724"/>
    <cellStyle name="Normal 2 9 8 2 2 2" xfId="34295"/>
    <cellStyle name="Normal 2 9 8 2 3" xfId="32511"/>
    <cellStyle name="Normal 2 9 8 3" xfId="30723"/>
    <cellStyle name="Normal 2 9 8 3 2" xfId="34294"/>
    <cellStyle name="Normal 2 9 8 4" xfId="32510"/>
    <cellStyle name="Normal 2 9 9" xfId="20897"/>
    <cellStyle name="Normal 2 9 9 2" xfId="30725"/>
    <cellStyle name="Normal 2 9 9 2 2" xfId="34296"/>
    <cellStyle name="Normal 2 9 9 3" xfId="32512"/>
    <cellStyle name="Normal 2_20090624 Prognosa RKAP 2010" xfId="20898"/>
    <cellStyle name="Normal 20" xfId="20899"/>
    <cellStyle name="Normal 20 10" xfId="20900"/>
    <cellStyle name="Normal 20 10 2" xfId="20901"/>
    <cellStyle name="Normal 20 10 2 2" xfId="30727"/>
    <cellStyle name="Normal 20 10 2 2 2" xfId="34298"/>
    <cellStyle name="Normal 20 10 2 3" xfId="32514"/>
    <cellStyle name="Normal 20 10 3" xfId="30726"/>
    <cellStyle name="Normal 20 10 3 2" xfId="34297"/>
    <cellStyle name="Normal 20 10 4" xfId="32513"/>
    <cellStyle name="Normal 20 11" xfId="20902"/>
    <cellStyle name="Normal 20 11 2" xfId="20903"/>
    <cellStyle name="Normal 20 11 2 2" xfId="30729"/>
    <cellStyle name="Normal 20 11 2 2 2" xfId="34300"/>
    <cellStyle name="Normal 20 11 2 3" xfId="32516"/>
    <cellStyle name="Normal 20 11 3" xfId="30728"/>
    <cellStyle name="Normal 20 11 3 2" xfId="34299"/>
    <cellStyle name="Normal 20 11 4" xfId="32515"/>
    <cellStyle name="Normal 20 12" xfId="20904"/>
    <cellStyle name="Normal 20 12 2" xfId="30730"/>
    <cellStyle name="Normal 20 12 2 2" xfId="34301"/>
    <cellStyle name="Normal 20 12 3" xfId="32517"/>
    <cellStyle name="Normal 20 13" xfId="20905"/>
    <cellStyle name="Normal 20 13 2" xfId="30731"/>
    <cellStyle name="Normal 20 13 2 2" xfId="34302"/>
    <cellStyle name="Normal 20 13 3" xfId="32518"/>
    <cellStyle name="Normal 20 2" xfId="20906"/>
    <cellStyle name="Normal 20 2 10" xfId="32519"/>
    <cellStyle name="Normal 20 2 2" xfId="20907"/>
    <cellStyle name="Normal 20 2 3" xfId="20908"/>
    <cellStyle name="Normal 20 2 4" xfId="20909"/>
    <cellStyle name="Normal 20 2 5" xfId="20910"/>
    <cellStyle name="Normal 20 2 6" xfId="20911"/>
    <cellStyle name="Normal 20 2 7" xfId="20912"/>
    <cellStyle name="Normal 20 2 8" xfId="20913"/>
    <cellStyle name="Normal 20 2 8 2" xfId="30733"/>
    <cellStyle name="Normal 20 2 8 2 2" xfId="34304"/>
    <cellStyle name="Normal 20 2 8 3" xfId="32520"/>
    <cellStyle name="Normal 20 2 9" xfId="30732"/>
    <cellStyle name="Normal 20 2 9 2" xfId="34303"/>
    <cellStyle name="Normal 20 3" xfId="20914"/>
    <cellStyle name="Normal 20 3 2" xfId="20915"/>
    <cellStyle name="Normal 20 3 2 2" xfId="30735"/>
    <cellStyle name="Normal 20 3 2 2 2" xfId="34306"/>
    <cellStyle name="Normal 20 3 2 3" xfId="32522"/>
    <cellStyle name="Normal 20 3 3" xfId="30734"/>
    <cellStyle name="Normal 20 3 3 2" xfId="34305"/>
    <cellStyle name="Normal 20 3 4" xfId="32521"/>
    <cellStyle name="Normal 20 4" xfId="20916"/>
    <cellStyle name="Normal 20 4 2" xfId="20917"/>
    <cellStyle name="Normal 20 4 2 2" xfId="30737"/>
    <cellStyle name="Normal 20 4 2 2 2" xfId="34308"/>
    <cellStyle name="Normal 20 4 2 3" xfId="32524"/>
    <cellStyle name="Normal 20 4 3" xfId="30736"/>
    <cellStyle name="Normal 20 4 3 2" xfId="34307"/>
    <cellStyle name="Normal 20 4 4" xfId="32523"/>
    <cellStyle name="Normal 20 5" xfId="20918"/>
    <cellStyle name="Normal 20 5 2" xfId="20919"/>
    <cellStyle name="Normal 20 5 2 2" xfId="30739"/>
    <cellStyle name="Normal 20 5 2 2 2" xfId="34310"/>
    <cellStyle name="Normal 20 5 2 3" xfId="32526"/>
    <cellStyle name="Normal 20 5 3" xfId="30738"/>
    <cellStyle name="Normal 20 5 3 2" xfId="34309"/>
    <cellStyle name="Normal 20 5 4" xfId="32525"/>
    <cellStyle name="Normal 20 6" xfId="20920"/>
    <cellStyle name="Normal 20 7" xfId="20921"/>
    <cellStyle name="Normal 20 8" xfId="20922"/>
    <cellStyle name="Normal 20 9" xfId="20923"/>
    <cellStyle name="Normal 20 9 2" xfId="20924"/>
    <cellStyle name="Normal 20 9 2 2" xfId="30741"/>
    <cellStyle name="Normal 20 9 2 2 2" xfId="34312"/>
    <cellStyle name="Normal 20 9 2 3" xfId="32528"/>
    <cellStyle name="Normal 20 9 3" xfId="30740"/>
    <cellStyle name="Normal 20 9 3 2" xfId="34311"/>
    <cellStyle name="Normal 20 9 4" xfId="32527"/>
    <cellStyle name="Normal 21" xfId="20925"/>
    <cellStyle name="Normal 21 10" xfId="20926"/>
    <cellStyle name="Normal 21 11" xfId="20927"/>
    <cellStyle name="Normal 21 2" xfId="20928"/>
    <cellStyle name="Normal 21 2 2" xfId="20929"/>
    <cellStyle name="Normal 21 2 2 2" xfId="20930"/>
    <cellStyle name="Normal 21 2 2 3" xfId="20931"/>
    <cellStyle name="Normal 21 2 3" xfId="20932"/>
    <cellStyle name="Normal 21 2 3 2" xfId="20933"/>
    <cellStyle name="Normal 21 2 3 3" xfId="20934"/>
    <cellStyle name="Normal 21 2 4" xfId="20935"/>
    <cellStyle name="Normal 21 2 5" xfId="20936"/>
    <cellStyle name="Normal 21 2 6" xfId="20937"/>
    <cellStyle name="Normal 21 2 7" xfId="20938"/>
    <cellStyle name="Normal 21 3" xfId="20939"/>
    <cellStyle name="Normal 21 4" xfId="20940"/>
    <cellStyle name="Normal 21 5" xfId="20941"/>
    <cellStyle name="Normal 21 6" xfId="20942"/>
    <cellStyle name="Normal 21 7" xfId="20943"/>
    <cellStyle name="Normal 21 8" xfId="20944"/>
    <cellStyle name="Normal 21 9" xfId="20945"/>
    <cellStyle name="Normal 22" xfId="20946"/>
    <cellStyle name="Normal 22 2" xfId="20947"/>
    <cellStyle name="Normal 22 3" xfId="20948"/>
    <cellStyle name="Normal 22 4" xfId="20949"/>
    <cellStyle name="Normal 22 5" xfId="20950"/>
    <cellStyle name="Normal 22 6" xfId="20951"/>
    <cellStyle name="Normal 22 6 2" xfId="20952"/>
    <cellStyle name="Normal 22 6 2 2" xfId="30743"/>
    <cellStyle name="Normal 22 6 2 2 2" xfId="34314"/>
    <cellStyle name="Normal 22 6 2 3" xfId="32530"/>
    <cellStyle name="Normal 22 6 3" xfId="30742"/>
    <cellStyle name="Normal 22 6 3 2" xfId="34313"/>
    <cellStyle name="Normal 22 6 4" xfId="32529"/>
    <cellStyle name="Normal 22 7" xfId="20953"/>
    <cellStyle name="Normal 22 8" xfId="20954"/>
    <cellStyle name="Normal 22 8 2" xfId="20955"/>
    <cellStyle name="Normal 22 8 2 2" xfId="30745"/>
    <cellStyle name="Normal 22 8 2 2 2" xfId="34316"/>
    <cellStyle name="Normal 22 8 2 3" xfId="32532"/>
    <cellStyle name="Normal 22 8 3" xfId="30744"/>
    <cellStyle name="Normal 22 8 3 2" xfId="34315"/>
    <cellStyle name="Normal 22 8 4" xfId="32531"/>
    <cellStyle name="Normal 22 9" xfId="20956"/>
    <cellStyle name="Normal 22 9 2" xfId="30746"/>
    <cellStyle name="Normal 22 9 2 2" xfId="34317"/>
    <cellStyle name="Normal 22 9 3" xfId="32533"/>
    <cellStyle name="Normal 23" xfId="20957"/>
    <cellStyle name="Normal 23 10" xfId="20958"/>
    <cellStyle name="Normal 23 10 2" xfId="20959"/>
    <cellStyle name="Normal 23 10 2 2" xfId="30748"/>
    <cellStyle name="Normal 23 10 2 2 2" xfId="34319"/>
    <cellStyle name="Normal 23 10 2 3" xfId="32535"/>
    <cellStyle name="Normal 23 10 3" xfId="30747"/>
    <cellStyle name="Normal 23 10 3 2" xfId="34318"/>
    <cellStyle name="Normal 23 10 4" xfId="32534"/>
    <cellStyle name="Normal 23 11" xfId="20960"/>
    <cellStyle name="Normal 23 11 2" xfId="20961"/>
    <cellStyle name="Normal 23 11 2 2" xfId="30750"/>
    <cellStyle name="Normal 23 11 2 2 2" xfId="34321"/>
    <cellStyle name="Normal 23 11 2 3" xfId="32537"/>
    <cellStyle name="Normal 23 11 3" xfId="30749"/>
    <cellStyle name="Normal 23 11 3 2" xfId="34320"/>
    <cellStyle name="Normal 23 11 4" xfId="32536"/>
    <cellStyle name="Normal 23 12" xfId="20962"/>
    <cellStyle name="Normal 23 12 2" xfId="20963"/>
    <cellStyle name="Normal 23 12 2 2" xfId="30752"/>
    <cellStyle name="Normal 23 12 2 2 2" xfId="34323"/>
    <cellStyle name="Normal 23 12 2 3" xfId="32539"/>
    <cellStyle name="Normal 23 12 3" xfId="30751"/>
    <cellStyle name="Normal 23 12 3 2" xfId="34322"/>
    <cellStyle name="Normal 23 12 4" xfId="32538"/>
    <cellStyle name="Normal 23 13" xfId="20964"/>
    <cellStyle name="Normal 23 13 2" xfId="20965"/>
    <cellStyle name="Normal 23 13 2 2" xfId="30754"/>
    <cellStyle name="Normal 23 13 2 2 2" xfId="34325"/>
    <cellStyle name="Normal 23 13 2 3" xfId="32541"/>
    <cellStyle name="Normal 23 13 3" xfId="30753"/>
    <cellStyle name="Normal 23 13 3 2" xfId="34324"/>
    <cellStyle name="Normal 23 13 4" xfId="32540"/>
    <cellStyle name="Normal 23 14" xfId="20966"/>
    <cellStyle name="Normal 23 15" xfId="20967"/>
    <cellStyle name="Normal 23 16" xfId="20968"/>
    <cellStyle name="Normal 23 16 2" xfId="20969"/>
    <cellStyle name="Normal 23 16 2 2" xfId="30756"/>
    <cellStyle name="Normal 23 16 2 2 2" xfId="34327"/>
    <cellStyle name="Normal 23 16 2 3" xfId="32543"/>
    <cellStyle name="Normal 23 16 3" xfId="30755"/>
    <cellStyle name="Normal 23 16 3 2" xfId="34326"/>
    <cellStyle name="Normal 23 16 4" xfId="32542"/>
    <cellStyle name="Normal 23 17" xfId="20970"/>
    <cellStyle name="Normal 23 17 2" xfId="20971"/>
    <cellStyle name="Normal 23 17 2 2" xfId="30758"/>
    <cellStyle name="Normal 23 17 2 2 2" xfId="34329"/>
    <cellStyle name="Normal 23 17 2 3" xfId="32545"/>
    <cellStyle name="Normal 23 17 3" xfId="30757"/>
    <cellStyle name="Normal 23 17 3 2" xfId="34328"/>
    <cellStyle name="Normal 23 17 4" xfId="32544"/>
    <cellStyle name="Normal 23 18" xfId="20972"/>
    <cellStyle name="Normal 23 18 2" xfId="30759"/>
    <cellStyle name="Normal 23 18 2 2" xfId="34330"/>
    <cellStyle name="Normal 23 18 3" xfId="32546"/>
    <cellStyle name="Normal 23 19" xfId="20973"/>
    <cellStyle name="Normal 23 2" xfId="20974"/>
    <cellStyle name="Normal 23 2 2" xfId="20975"/>
    <cellStyle name="Normal 23 2 2 2" xfId="20976"/>
    <cellStyle name="Normal 23 2 2 2 2" xfId="30762"/>
    <cellStyle name="Normal 23 2 2 2 2 2" xfId="34333"/>
    <cellStyle name="Normal 23 2 2 2 3" xfId="32549"/>
    <cellStyle name="Normal 23 2 2 3" xfId="30761"/>
    <cellStyle name="Normal 23 2 2 3 2" xfId="34332"/>
    <cellStyle name="Normal 23 2 2 4" xfId="32548"/>
    <cellStyle name="Normal 23 2 3" xfId="20977"/>
    <cellStyle name="Normal 23 2 3 2" xfId="30763"/>
    <cellStyle name="Normal 23 2 3 2 2" xfId="34334"/>
    <cellStyle name="Normal 23 2 3 3" xfId="32550"/>
    <cellStyle name="Normal 23 2 4" xfId="30760"/>
    <cellStyle name="Normal 23 2 4 2" xfId="34331"/>
    <cellStyle name="Normal 23 2 5" xfId="32547"/>
    <cellStyle name="Normal 23 3" xfId="20978"/>
    <cellStyle name="Normal 23 3 2" xfId="20979"/>
    <cellStyle name="Normal 23 3 2 2" xfId="30765"/>
    <cellStyle name="Normal 23 3 2 2 2" xfId="34336"/>
    <cellStyle name="Normal 23 3 2 3" xfId="32552"/>
    <cellStyle name="Normal 23 3 3" xfId="30764"/>
    <cellStyle name="Normal 23 3 3 2" xfId="34335"/>
    <cellStyle name="Normal 23 3 4" xfId="32551"/>
    <cellStyle name="Normal 23 4" xfId="20980"/>
    <cellStyle name="Normal 23 4 2" xfId="20981"/>
    <cellStyle name="Normal 23 4 2 2" xfId="30767"/>
    <cellStyle name="Normal 23 4 2 2 2" xfId="34338"/>
    <cellStyle name="Normal 23 4 2 3" xfId="32554"/>
    <cellStyle name="Normal 23 4 3" xfId="30766"/>
    <cellStyle name="Normal 23 4 3 2" xfId="34337"/>
    <cellStyle name="Normal 23 4 4" xfId="32553"/>
    <cellStyle name="Normal 23 5" xfId="20982"/>
    <cellStyle name="Normal 23 5 2" xfId="20983"/>
    <cellStyle name="Normal 23 5 2 2" xfId="30769"/>
    <cellStyle name="Normal 23 5 2 2 2" xfId="34340"/>
    <cellStyle name="Normal 23 5 2 3" xfId="32556"/>
    <cellStyle name="Normal 23 5 3" xfId="30768"/>
    <cellStyle name="Normal 23 5 3 2" xfId="34339"/>
    <cellStyle name="Normal 23 5 4" xfId="32555"/>
    <cellStyle name="Normal 23 6" xfId="20984"/>
    <cellStyle name="Normal 23 6 2" xfId="20985"/>
    <cellStyle name="Normal 23 6 2 2" xfId="30771"/>
    <cellStyle name="Normal 23 6 2 2 2" xfId="34342"/>
    <cellStyle name="Normal 23 6 2 3" xfId="32558"/>
    <cellStyle name="Normal 23 6 3" xfId="30770"/>
    <cellStyle name="Normal 23 6 3 2" xfId="34341"/>
    <cellStyle name="Normal 23 6 4" xfId="32557"/>
    <cellStyle name="Normal 23 7" xfId="20986"/>
    <cellStyle name="Normal 23 7 2" xfId="20987"/>
    <cellStyle name="Normal 23 7 2 2" xfId="30773"/>
    <cellStyle name="Normal 23 7 2 2 2" xfId="34344"/>
    <cellStyle name="Normal 23 7 2 3" xfId="32560"/>
    <cellStyle name="Normal 23 7 3" xfId="30772"/>
    <cellStyle name="Normal 23 7 3 2" xfId="34343"/>
    <cellStyle name="Normal 23 7 4" xfId="32559"/>
    <cellStyle name="Normal 23 8" xfId="20988"/>
    <cellStyle name="Normal 23 8 2" xfId="20989"/>
    <cellStyle name="Normal 23 8 2 2" xfId="30775"/>
    <cellStyle name="Normal 23 8 2 2 2" xfId="34346"/>
    <cellStyle name="Normal 23 8 2 3" xfId="32562"/>
    <cellStyle name="Normal 23 8 3" xfId="30774"/>
    <cellStyle name="Normal 23 8 3 2" xfId="34345"/>
    <cellStyle name="Normal 23 8 4" xfId="32561"/>
    <cellStyle name="Normal 23 9" xfId="20990"/>
    <cellStyle name="Normal 23 9 2" xfId="20991"/>
    <cellStyle name="Normal 23 9 2 2" xfId="30777"/>
    <cellStyle name="Normal 23 9 2 2 2" xfId="34348"/>
    <cellStyle name="Normal 23 9 2 3" xfId="32564"/>
    <cellStyle name="Normal 23 9 3" xfId="30776"/>
    <cellStyle name="Normal 23 9 3 2" xfId="34347"/>
    <cellStyle name="Normal 23 9 4" xfId="32563"/>
    <cellStyle name="Normal 24" xfId="20992"/>
    <cellStyle name="Normal 24 10" xfId="20993"/>
    <cellStyle name="Normal 24 10 2" xfId="20994"/>
    <cellStyle name="Normal 24 10 2 2" xfId="30779"/>
    <cellStyle name="Normal 24 10 2 2 2" xfId="34350"/>
    <cellStyle name="Normal 24 10 2 3" xfId="32566"/>
    <cellStyle name="Normal 24 10 3" xfId="30778"/>
    <cellStyle name="Normal 24 10 3 2" xfId="34349"/>
    <cellStyle name="Normal 24 10 4" xfId="32565"/>
    <cellStyle name="Normal 24 11" xfId="20995"/>
    <cellStyle name="Normal 24 11 2" xfId="20996"/>
    <cellStyle name="Normal 24 11 2 2" xfId="30781"/>
    <cellStyle name="Normal 24 11 2 2 2" xfId="34352"/>
    <cellStyle name="Normal 24 11 2 3" xfId="32568"/>
    <cellStyle name="Normal 24 11 3" xfId="30780"/>
    <cellStyle name="Normal 24 11 3 2" xfId="34351"/>
    <cellStyle name="Normal 24 11 4" xfId="32567"/>
    <cellStyle name="Normal 24 12" xfId="20997"/>
    <cellStyle name="Normal 24 12 2" xfId="20998"/>
    <cellStyle name="Normal 24 12 2 2" xfId="30783"/>
    <cellStyle name="Normal 24 12 2 2 2" xfId="34354"/>
    <cellStyle name="Normal 24 12 2 3" xfId="32570"/>
    <cellStyle name="Normal 24 12 3" xfId="30782"/>
    <cellStyle name="Normal 24 12 3 2" xfId="34353"/>
    <cellStyle name="Normal 24 12 4" xfId="32569"/>
    <cellStyle name="Normal 24 13" xfId="20999"/>
    <cellStyle name="Normal 24 13 2" xfId="21000"/>
    <cellStyle name="Normal 24 13 2 2" xfId="30785"/>
    <cellStyle name="Normal 24 13 2 2 2" xfId="34356"/>
    <cellStyle name="Normal 24 13 2 3" xfId="32572"/>
    <cellStyle name="Normal 24 13 3" xfId="30784"/>
    <cellStyle name="Normal 24 13 3 2" xfId="34355"/>
    <cellStyle name="Normal 24 13 4" xfId="32571"/>
    <cellStyle name="Normal 24 14" xfId="21001"/>
    <cellStyle name="Normal 24 15" xfId="21002"/>
    <cellStyle name="Normal 24 16" xfId="21003"/>
    <cellStyle name="Normal 24 16 2" xfId="21004"/>
    <cellStyle name="Normal 24 16 2 2" xfId="30787"/>
    <cellStyle name="Normal 24 16 2 2 2" xfId="34358"/>
    <cellStyle name="Normal 24 16 2 3" xfId="32574"/>
    <cellStyle name="Normal 24 16 3" xfId="30786"/>
    <cellStyle name="Normal 24 16 3 2" xfId="34357"/>
    <cellStyle name="Normal 24 16 4" xfId="32573"/>
    <cellStyle name="Normal 24 17" xfId="21005"/>
    <cellStyle name="Normal 24 17 2" xfId="30788"/>
    <cellStyle name="Normal 24 17 2 2" xfId="34359"/>
    <cellStyle name="Normal 24 17 3" xfId="32575"/>
    <cellStyle name="Normal 24 2" xfId="21006"/>
    <cellStyle name="Normal 24 2 2" xfId="21007"/>
    <cellStyle name="Normal 24 2 2 2" xfId="21008"/>
    <cellStyle name="Normal 24 2 2 2 2" xfId="30791"/>
    <cellStyle name="Normal 24 2 2 2 2 2" xfId="34362"/>
    <cellStyle name="Normal 24 2 2 2 3" xfId="32578"/>
    <cellStyle name="Normal 24 2 2 3" xfId="30790"/>
    <cellStyle name="Normal 24 2 2 3 2" xfId="34361"/>
    <cellStyle name="Normal 24 2 2 4" xfId="32577"/>
    <cellStyle name="Normal 24 2 3" xfId="21009"/>
    <cellStyle name="Normal 24 2 3 2" xfId="30792"/>
    <cellStyle name="Normal 24 2 3 2 2" xfId="34363"/>
    <cellStyle name="Normal 24 2 3 3" xfId="32579"/>
    <cellStyle name="Normal 24 2 4" xfId="30789"/>
    <cellStyle name="Normal 24 2 4 2" xfId="34360"/>
    <cellStyle name="Normal 24 2 5" xfId="32576"/>
    <cellStyle name="Normal 24 3" xfId="21010"/>
    <cellStyle name="Normal 24 3 2" xfId="21011"/>
    <cellStyle name="Normal 24 3 2 2" xfId="30794"/>
    <cellStyle name="Normal 24 3 2 2 2" xfId="34365"/>
    <cellStyle name="Normal 24 3 2 3" xfId="32581"/>
    <cellStyle name="Normal 24 3 3" xfId="30793"/>
    <cellStyle name="Normal 24 3 3 2" xfId="34364"/>
    <cellStyle name="Normal 24 3 4" xfId="32580"/>
    <cellStyle name="Normal 24 4" xfId="21012"/>
    <cellStyle name="Normal 24 4 2" xfId="21013"/>
    <cellStyle name="Normal 24 4 2 2" xfId="30796"/>
    <cellStyle name="Normal 24 4 2 2 2" xfId="34367"/>
    <cellStyle name="Normal 24 4 2 3" xfId="32583"/>
    <cellStyle name="Normal 24 4 3" xfId="30795"/>
    <cellStyle name="Normal 24 4 3 2" xfId="34366"/>
    <cellStyle name="Normal 24 4 4" xfId="32582"/>
    <cellStyle name="Normal 24 5" xfId="21014"/>
    <cellStyle name="Normal 24 5 2" xfId="21015"/>
    <cellStyle name="Normal 24 5 2 2" xfId="30798"/>
    <cellStyle name="Normal 24 5 2 2 2" xfId="34369"/>
    <cellStyle name="Normal 24 5 2 3" xfId="32585"/>
    <cellStyle name="Normal 24 5 3" xfId="30797"/>
    <cellStyle name="Normal 24 5 3 2" xfId="34368"/>
    <cellStyle name="Normal 24 5 4" xfId="32584"/>
    <cellStyle name="Normal 24 6" xfId="21016"/>
    <cellStyle name="Normal 24 6 2" xfId="21017"/>
    <cellStyle name="Normal 24 6 2 2" xfId="30800"/>
    <cellStyle name="Normal 24 6 2 2 2" xfId="34371"/>
    <cellStyle name="Normal 24 6 2 3" xfId="32587"/>
    <cellStyle name="Normal 24 6 3" xfId="30799"/>
    <cellStyle name="Normal 24 6 3 2" xfId="34370"/>
    <cellStyle name="Normal 24 6 4" xfId="32586"/>
    <cellStyle name="Normal 24 7" xfId="21018"/>
    <cellStyle name="Normal 24 7 2" xfId="21019"/>
    <cellStyle name="Normal 24 7 2 2" xfId="30802"/>
    <cellStyle name="Normal 24 7 2 2 2" xfId="34373"/>
    <cellStyle name="Normal 24 7 2 3" xfId="32589"/>
    <cellStyle name="Normal 24 7 3" xfId="30801"/>
    <cellStyle name="Normal 24 7 3 2" xfId="34372"/>
    <cellStyle name="Normal 24 7 4" xfId="32588"/>
    <cellStyle name="Normal 24 8" xfId="21020"/>
    <cellStyle name="Normal 24 8 2" xfId="21021"/>
    <cellStyle name="Normal 24 8 2 2" xfId="30804"/>
    <cellStyle name="Normal 24 8 2 2 2" xfId="34375"/>
    <cellStyle name="Normal 24 8 2 3" xfId="32591"/>
    <cellStyle name="Normal 24 8 3" xfId="30803"/>
    <cellStyle name="Normal 24 8 3 2" xfId="34374"/>
    <cellStyle name="Normal 24 8 4" xfId="32590"/>
    <cellStyle name="Normal 24 9" xfId="21022"/>
    <cellStyle name="Normal 24 9 2" xfId="21023"/>
    <cellStyle name="Normal 24 9 2 2" xfId="30806"/>
    <cellStyle name="Normal 24 9 2 2 2" xfId="34377"/>
    <cellStyle name="Normal 24 9 2 3" xfId="32593"/>
    <cellStyle name="Normal 24 9 3" xfId="30805"/>
    <cellStyle name="Normal 24 9 3 2" xfId="34376"/>
    <cellStyle name="Normal 24 9 4" xfId="32592"/>
    <cellStyle name="Normal 25" xfId="21024"/>
    <cellStyle name="Normal 25 10" xfId="21025"/>
    <cellStyle name="Normal 25 10 2" xfId="21026"/>
    <cellStyle name="Normal 25 10 2 2" xfId="21027"/>
    <cellStyle name="Normal 25 10 3" xfId="21028"/>
    <cellStyle name="Normal 25 11" xfId="21029"/>
    <cellStyle name="Normal 25 11 2" xfId="21030"/>
    <cellStyle name="Normal 25 12" xfId="21031"/>
    <cellStyle name="Normal 25 12 2" xfId="21032"/>
    <cellStyle name="Normal 25 13" xfId="21033"/>
    <cellStyle name="Normal 25 2" xfId="21034"/>
    <cellStyle name="Normal 25 2 2" xfId="21035"/>
    <cellStyle name="Normal 25 2 3" xfId="21036"/>
    <cellStyle name="Normal 25 2 4" xfId="21037"/>
    <cellStyle name="Normal 25 2 4 2" xfId="21038"/>
    <cellStyle name="Normal 25 2 4 2 2" xfId="21039"/>
    <cellStyle name="Normal 25 2 4 3" xfId="21040"/>
    <cellStyle name="Normal 25 2 5" xfId="21041"/>
    <cellStyle name="Normal 25 2 5 2" xfId="21042"/>
    <cellStyle name="Normal 25 2 5 2 2" xfId="21043"/>
    <cellStyle name="Normal 25 2 5 3" xfId="21044"/>
    <cellStyle name="Normal 25 2 6" xfId="21045"/>
    <cellStyle name="Normal 25 2 6 2" xfId="21046"/>
    <cellStyle name="Normal 25 2 7" xfId="21047"/>
    <cellStyle name="Normal 25 2 7 2" xfId="21048"/>
    <cellStyle name="Normal 25 2 8" xfId="21049"/>
    <cellStyle name="Normal 25 2 9" xfId="21050"/>
    <cellStyle name="Normal 25 3" xfId="21051"/>
    <cellStyle name="Normal 25 3 2" xfId="21052"/>
    <cellStyle name="Normal 25 3 2 2" xfId="21053"/>
    <cellStyle name="Normal 25 3 2 2 2" xfId="21054"/>
    <cellStyle name="Normal 25 3 2 3" xfId="21055"/>
    <cellStyle name="Normal 25 3 3" xfId="21056"/>
    <cellStyle name="Normal 25 3 3 2" xfId="21057"/>
    <cellStyle name="Normal 25 3 3 2 2" xfId="21058"/>
    <cellStyle name="Normal 25 3 3 3" xfId="21059"/>
    <cellStyle name="Normal 25 3 4" xfId="21060"/>
    <cellStyle name="Normal 25 3 4 2" xfId="21061"/>
    <cellStyle name="Normal 25 3 5" xfId="21062"/>
    <cellStyle name="Normal 25 3 5 2" xfId="21063"/>
    <cellStyle name="Normal 25 3 6" xfId="21064"/>
    <cellStyle name="Normal 25 4" xfId="21065"/>
    <cellStyle name="Normal 25 4 2" xfId="21066"/>
    <cellStyle name="Normal 25 4 2 2" xfId="21067"/>
    <cellStyle name="Normal 25 4 2 2 2" xfId="21068"/>
    <cellStyle name="Normal 25 4 2 3" xfId="21069"/>
    <cellStyle name="Normal 25 4 3" xfId="21070"/>
    <cellStyle name="Normal 25 4 3 2" xfId="21071"/>
    <cellStyle name="Normal 25 4 3 2 2" xfId="21072"/>
    <cellStyle name="Normal 25 4 3 3" xfId="21073"/>
    <cellStyle name="Normal 25 4 4" xfId="21074"/>
    <cellStyle name="Normal 25 4 4 2" xfId="21075"/>
    <cellStyle name="Normal 25 4 5" xfId="21076"/>
    <cellStyle name="Normal 25 4 5 2" xfId="21077"/>
    <cellStyle name="Normal 25 4 6" xfId="21078"/>
    <cellStyle name="Normal 25 5" xfId="21079"/>
    <cellStyle name="Normal 25 6" xfId="21080"/>
    <cellStyle name="Normal 25 7" xfId="21081"/>
    <cellStyle name="Normal 25 8" xfId="21082"/>
    <cellStyle name="Normal 25 9" xfId="21083"/>
    <cellStyle name="Normal 25 9 2" xfId="21084"/>
    <cellStyle name="Normal 25 9 2 2" xfId="21085"/>
    <cellStyle name="Normal 25 9 3" xfId="21086"/>
    <cellStyle name="Normal 26" xfId="21087"/>
    <cellStyle name="Normal 26 2" xfId="21088"/>
    <cellStyle name="Normal 26 2 2" xfId="21089"/>
    <cellStyle name="Normal 26 2 3" xfId="21090"/>
    <cellStyle name="Normal 26 3" xfId="21091"/>
    <cellStyle name="Normal 26 3 2" xfId="21092"/>
    <cellStyle name="Normal 26 3 3" xfId="21093"/>
    <cellStyle name="Normal 26 4" xfId="21094"/>
    <cellStyle name="Normal 26 4 2" xfId="21095"/>
    <cellStyle name="Normal 26 4 3" xfId="21096"/>
    <cellStyle name="Normal 26 5" xfId="21097"/>
    <cellStyle name="Normal 26 6" xfId="21098"/>
    <cellStyle name="Normal 26 7" xfId="21099"/>
    <cellStyle name="Normal 26 8" xfId="21100"/>
    <cellStyle name="Normal 27" xfId="21101"/>
    <cellStyle name="Normal 27 10" xfId="21102"/>
    <cellStyle name="Normal 27 10 2" xfId="30807"/>
    <cellStyle name="Normal 27 10 2 2" xfId="34378"/>
    <cellStyle name="Normal 27 10 3" xfId="32594"/>
    <cellStyle name="Normal 27 2" xfId="21103"/>
    <cellStyle name="Normal 27 2 2" xfId="21104"/>
    <cellStyle name="Normal 27 2 2 2" xfId="30809"/>
    <cellStyle name="Normal 27 2 2 2 2" xfId="34380"/>
    <cellStyle name="Normal 27 2 2 3" xfId="32596"/>
    <cellStyle name="Normal 27 2 3" xfId="30808"/>
    <cellStyle name="Normal 27 2 3 2" xfId="34379"/>
    <cellStyle name="Normal 27 2 4" xfId="32595"/>
    <cellStyle name="Normal 27 3" xfId="21105"/>
    <cellStyle name="Normal 27 3 2" xfId="21106"/>
    <cellStyle name="Normal 27 3 2 2" xfId="21107"/>
    <cellStyle name="Normal 27 3 2 2 2" xfId="21108"/>
    <cellStyle name="Normal 27 3 2 3" xfId="21109"/>
    <cellStyle name="Normal 27 3 3" xfId="21110"/>
    <cellStyle name="Normal 27 3 3 2" xfId="21111"/>
    <cellStyle name="Normal 27 3 3 2 2" xfId="21112"/>
    <cellStyle name="Normal 27 3 3 3" xfId="21113"/>
    <cellStyle name="Normal 27 3 4" xfId="21114"/>
    <cellStyle name="Normal 27 3 4 2" xfId="21115"/>
    <cellStyle name="Normal 27 3 5" xfId="21116"/>
    <cellStyle name="Normal 27 3 5 2" xfId="21117"/>
    <cellStyle name="Normal 27 3 6" xfId="21118"/>
    <cellStyle name="Normal 27 4" xfId="21119"/>
    <cellStyle name="Normal 27 4 2" xfId="21120"/>
    <cellStyle name="Normal 27 4 2 2" xfId="21121"/>
    <cellStyle name="Normal 27 4 2 2 2" xfId="21122"/>
    <cellStyle name="Normal 27 4 2 3" xfId="21123"/>
    <cellStyle name="Normal 27 4 3" xfId="21124"/>
    <cellStyle name="Normal 27 4 3 2" xfId="21125"/>
    <cellStyle name="Normal 27 4 3 2 2" xfId="21126"/>
    <cellStyle name="Normal 27 4 3 3" xfId="21127"/>
    <cellStyle name="Normal 27 4 4" xfId="21128"/>
    <cellStyle name="Normal 27 4 4 2" xfId="21129"/>
    <cellStyle name="Normal 27 4 5" xfId="21130"/>
    <cellStyle name="Normal 27 4 5 2" xfId="21131"/>
    <cellStyle name="Normal 27 4 6" xfId="21132"/>
    <cellStyle name="Normal 27 5" xfId="21133"/>
    <cellStyle name="Normal 27 5 2" xfId="21134"/>
    <cellStyle name="Normal 27 5 2 2" xfId="21135"/>
    <cellStyle name="Normal 27 5 2 2 2" xfId="21136"/>
    <cellStyle name="Normal 27 5 2 3" xfId="21137"/>
    <cellStyle name="Normal 27 5 3" xfId="21138"/>
    <cellStyle name="Normal 27 5 3 2" xfId="21139"/>
    <cellStyle name="Normal 27 5 3 2 2" xfId="21140"/>
    <cellStyle name="Normal 27 5 3 3" xfId="21141"/>
    <cellStyle name="Normal 27 5 4" xfId="21142"/>
    <cellStyle name="Normal 27 5 4 2" xfId="21143"/>
    <cellStyle name="Normal 27 5 5" xfId="21144"/>
    <cellStyle name="Normal 27 5 5 2" xfId="21145"/>
    <cellStyle name="Normal 27 5 6" xfId="21146"/>
    <cellStyle name="Normal 27 6" xfId="21147"/>
    <cellStyle name="Normal 27 6 2" xfId="21148"/>
    <cellStyle name="Normal 27 6 2 2" xfId="21149"/>
    <cellStyle name="Normal 27 6 2 2 2" xfId="21150"/>
    <cellStyle name="Normal 27 6 2 3" xfId="21151"/>
    <cellStyle name="Normal 27 6 3" xfId="21152"/>
    <cellStyle name="Normal 27 6 3 2" xfId="21153"/>
    <cellStyle name="Normal 27 6 3 2 2" xfId="21154"/>
    <cellStyle name="Normal 27 6 3 3" xfId="21155"/>
    <cellStyle name="Normal 27 6 4" xfId="21156"/>
    <cellStyle name="Normal 27 6 4 2" xfId="21157"/>
    <cellStyle name="Normal 27 6 5" xfId="21158"/>
    <cellStyle name="Normal 27 6 5 2" xfId="21159"/>
    <cellStyle name="Normal 27 6 6" xfId="21160"/>
    <cellStyle name="Normal 27 7" xfId="21161"/>
    <cellStyle name="Normal 27 7 2" xfId="21162"/>
    <cellStyle name="Normal 27 7 2 2" xfId="21163"/>
    <cellStyle name="Normal 27 7 2 2 2" xfId="21164"/>
    <cellStyle name="Normal 27 7 2 3" xfId="21165"/>
    <cellStyle name="Normal 27 7 3" xfId="21166"/>
    <cellStyle name="Normal 27 7 3 2" xfId="21167"/>
    <cellStyle name="Normal 27 7 3 2 2" xfId="21168"/>
    <cellStyle name="Normal 27 7 3 3" xfId="21169"/>
    <cellStyle name="Normal 27 7 4" xfId="21170"/>
    <cellStyle name="Normal 27 7 4 2" xfId="21171"/>
    <cellStyle name="Normal 27 7 5" xfId="21172"/>
    <cellStyle name="Normal 27 7 5 2" xfId="21173"/>
    <cellStyle name="Normal 27 7 6" xfId="21174"/>
    <cellStyle name="Normal 27 8" xfId="21175"/>
    <cellStyle name="Normal 27 8 2" xfId="21176"/>
    <cellStyle name="Normal 27 8 2 2" xfId="21177"/>
    <cellStyle name="Normal 27 8 2 2 2" xfId="21178"/>
    <cellStyle name="Normal 27 8 2 3" xfId="21179"/>
    <cellStyle name="Normal 27 8 3" xfId="21180"/>
    <cellStyle name="Normal 27 8 3 2" xfId="21181"/>
    <cellStyle name="Normal 27 8 3 2 2" xfId="21182"/>
    <cellStyle name="Normal 27 8 3 3" xfId="21183"/>
    <cellStyle name="Normal 27 8 4" xfId="21184"/>
    <cellStyle name="Normal 27 8 4 2" xfId="21185"/>
    <cellStyle name="Normal 27 8 5" xfId="21186"/>
    <cellStyle name="Normal 27 8 5 2" xfId="21187"/>
    <cellStyle name="Normal 27 8 6" xfId="21188"/>
    <cellStyle name="Normal 27 9" xfId="21189"/>
    <cellStyle name="Normal 27 9 2" xfId="21190"/>
    <cellStyle name="Normal 27 9 2 2" xfId="30811"/>
    <cellStyle name="Normal 27 9 2 2 2" xfId="34382"/>
    <cellStyle name="Normal 27 9 2 3" xfId="32598"/>
    <cellStyle name="Normal 27 9 3" xfId="30810"/>
    <cellStyle name="Normal 27 9 3 2" xfId="34381"/>
    <cellStyle name="Normal 27 9 4" xfId="32597"/>
    <cellStyle name="Normal 28" xfId="21191"/>
    <cellStyle name="Normal 28 2" xfId="21192"/>
    <cellStyle name="Normal 28 2 2" xfId="21193"/>
    <cellStyle name="Normal 28 2 2 2" xfId="21194"/>
    <cellStyle name="Normal 28 2 2 2 2" xfId="21195"/>
    <cellStyle name="Normal 28 2 2 2 2 2" xfId="21196"/>
    <cellStyle name="Normal 28 2 2 2 3" xfId="21197"/>
    <cellStyle name="Normal 28 2 2 3" xfId="21198"/>
    <cellStyle name="Normal 28 2 2 3 2" xfId="21199"/>
    <cellStyle name="Normal 28 2 2 3 2 2" xfId="21200"/>
    <cellStyle name="Normal 28 2 2 3 3" xfId="21201"/>
    <cellStyle name="Normal 28 2 2 4" xfId="21202"/>
    <cellStyle name="Normal 28 2 2 4 2" xfId="21203"/>
    <cellStyle name="Normal 28 2 2 5" xfId="21204"/>
    <cellStyle name="Normal 28 2 2 5 2" xfId="21205"/>
    <cellStyle name="Normal 28 2 2 6" xfId="21206"/>
    <cellStyle name="Normal 28 2 3" xfId="21207"/>
    <cellStyle name="Normal 28 2 4" xfId="21208"/>
    <cellStyle name="Normal 28 2 4 2" xfId="21209"/>
    <cellStyle name="Normal 28 2 4 2 2" xfId="21210"/>
    <cellStyle name="Normal 28 2 4 3" xfId="21211"/>
    <cellStyle name="Normal 28 2 5" xfId="21212"/>
    <cellStyle name="Normal 28 2 5 2" xfId="21213"/>
    <cellStyle name="Normal 28 2 5 2 2" xfId="21214"/>
    <cellStyle name="Normal 28 2 5 3" xfId="21215"/>
    <cellStyle name="Normal 28 2 6" xfId="21216"/>
    <cellStyle name="Normal 28 2 6 2" xfId="21217"/>
    <cellStyle name="Normal 28 2 7" xfId="21218"/>
    <cellStyle name="Normal 28 2 7 2" xfId="21219"/>
    <cellStyle name="Normal 28 2 8" xfId="21220"/>
    <cellStyle name="Normal 28 3" xfId="21221"/>
    <cellStyle name="Normal 28 4" xfId="21222"/>
    <cellStyle name="Normal 28 4 2" xfId="21223"/>
    <cellStyle name="Normal 28 4 2 2" xfId="21224"/>
    <cellStyle name="Normal 28 4 3" xfId="21225"/>
    <cellStyle name="Normal 28 5" xfId="21226"/>
    <cellStyle name="Normal 28 5 2" xfId="21227"/>
    <cellStyle name="Normal 28 5 2 2" xfId="21228"/>
    <cellStyle name="Normal 28 5 3" xfId="21229"/>
    <cellStyle name="Normal 28 6" xfId="21230"/>
    <cellStyle name="Normal 29" xfId="21231"/>
    <cellStyle name="Normal 29 2" xfId="21232"/>
    <cellStyle name="Normal 29 2 2" xfId="21233"/>
    <cellStyle name="Normal 29 2 2 2" xfId="21234"/>
    <cellStyle name="Normal 29 2 2 2 2" xfId="21235"/>
    <cellStyle name="Normal 29 2 2 2 2 2" xfId="21236"/>
    <cellStyle name="Normal 29 2 2 2 3" xfId="21237"/>
    <cellStyle name="Normal 29 2 2 3" xfId="21238"/>
    <cellStyle name="Normal 29 2 2 3 2" xfId="21239"/>
    <cellStyle name="Normal 29 2 2 3 2 2" xfId="21240"/>
    <cellStyle name="Normal 29 2 2 3 3" xfId="21241"/>
    <cellStyle name="Normal 29 2 2 4" xfId="21242"/>
    <cellStyle name="Normal 29 2 2 4 2" xfId="21243"/>
    <cellStyle name="Normal 29 2 2 5" xfId="21244"/>
    <cellStyle name="Normal 29 2 2 5 2" xfId="21245"/>
    <cellStyle name="Normal 29 2 2 6" xfId="21246"/>
    <cellStyle name="Normal 29 2 3" xfId="21247"/>
    <cellStyle name="Normal 29 2 4" xfId="21248"/>
    <cellStyle name="Normal 29 3" xfId="21249"/>
    <cellStyle name="Normal 29 3 2" xfId="21250"/>
    <cellStyle name="Normal 29 3 2 2" xfId="21251"/>
    <cellStyle name="Normal 29 3 2 2 2" xfId="21252"/>
    <cellStyle name="Normal 29 3 2 3" xfId="21253"/>
    <cellStyle name="Normal 29 3 3" xfId="21254"/>
    <cellStyle name="Normal 29 3 3 2" xfId="21255"/>
    <cellStyle name="Normal 29 3 3 2 2" xfId="21256"/>
    <cellStyle name="Normal 29 3 3 3" xfId="21257"/>
    <cellStyle name="Normal 29 3 4" xfId="21258"/>
    <cellStyle name="Normal 29 3 4 2" xfId="21259"/>
    <cellStyle name="Normal 29 3 5" xfId="21260"/>
    <cellStyle name="Normal 29 3 5 2" xfId="21261"/>
    <cellStyle name="Normal 29 3 6" xfId="21262"/>
    <cellStyle name="Normal 29 4" xfId="21263"/>
    <cellStyle name="Normal 29 5" xfId="21264"/>
    <cellStyle name="Normal 29 5 2" xfId="21265"/>
    <cellStyle name="Normal 29 5 2 2" xfId="21266"/>
    <cellStyle name="Normal 29 5 3" xfId="21267"/>
    <cellStyle name="Normal 29 6" xfId="21268"/>
    <cellStyle name="Normal 29 7" xfId="21269"/>
    <cellStyle name="Normal 29 7 2" xfId="21270"/>
    <cellStyle name="Normal 29 8" xfId="21271"/>
    <cellStyle name="Normal 3" xfId="21272"/>
    <cellStyle name="Normal 3 10" xfId="21273"/>
    <cellStyle name="Normal 3 10 2" xfId="21274"/>
    <cellStyle name="Normal 3 10 2 2" xfId="21275"/>
    <cellStyle name="Normal 3 10 2 2 2" xfId="30814"/>
    <cellStyle name="Normal 3 10 2 2 2 2" xfId="34385"/>
    <cellStyle name="Normal 3 10 2 2 3" xfId="32601"/>
    <cellStyle name="Normal 3 10 2 3" xfId="30813"/>
    <cellStyle name="Normal 3 10 2 3 2" xfId="34384"/>
    <cellStyle name="Normal 3 10 2 4" xfId="32600"/>
    <cellStyle name="Normal 3 10 3" xfId="21276"/>
    <cellStyle name="Normal 3 10 3 2" xfId="30815"/>
    <cellStyle name="Normal 3 10 3 2 2" xfId="34386"/>
    <cellStyle name="Normal 3 10 3 3" xfId="32602"/>
    <cellStyle name="Normal 3 10 4" xfId="30812"/>
    <cellStyle name="Normal 3 10 4 2" xfId="34383"/>
    <cellStyle name="Normal 3 10 5" xfId="32599"/>
    <cellStyle name="Normal 3 11" xfId="21277"/>
    <cellStyle name="Normal 3 11 2" xfId="21278"/>
    <cellStyle name="Normal 3 12" xfId="21279"/>
    <cellStyle name="Normal 3 13" xfId="21280"/>
    <cellStyle name="Normal 3 14" xfId="21281"/>
    <cellStyle name="Normal 3 15" xfId="21282"/>
    <cellStyle name="Normal 3 16" xfId="21283"/>
    <cellStyle name="Normal 3 17" xfId="21284"/>
    <cellStyle name="Normal 3 18" xfId="21285"/>
    <cellStyle name="Normal 3 19" xfId="21286"/>
    <cellStyle name="Normal 3 2" xfId="21287"/>
    <cellStyle name="Normal 3 2 10" xfId="21288"/>
    <cellStyle name="Normal 3 2 11" xfId="21289"/>
    <cellStyle name="Normal 3 2 12" xfId="21290"/>
    <cellStyle name="Normal 3 2 13" xfId="21291"/>
    <cellStyle name="Normal 3 2 14" xfId="21292"/>
    <cellStyle name="Normal 3 2 15" xfId="21293"/>
    <cellStyle name="Normal 3 2 16" xfId="21294"/>
    <cellStyle name="Normal 3 2 17" xfId="21295"/>
    <cellStyle name="Normal 3 2 18" xfId="21296"/>
    <cellStyle name="Normal 3 2 19" xfId="21297"/>
    <cellStyle name="Normal 3 2 2" xfId="21298"/>
    <cellStyle name="Normal 3 2 2 10" xfId="21299"/>
    <cellStyle name="Normal 3 2 2 11" xfId="21300"/>
    <cellStyle name="Normal 3 2 2 12" xfId="21301"/>
    <cellStyle name="Normal 3 2 2 13" xfId="21302"/>
    <cellStyle name="Normal 3 2 2 2" xfId="21303"/>
    <cellStyle name="Normal 3 2 2 2 2" xfId="21304"/>
    <cellStyle name="Normal 3 2 2 3" xfId="21305"/>
    <cellStyle name="Normal 3 2 2 4" xfId="21306"/>
    <cellStyle name="Normal 3 2 2 5" xfId="21307"/>
    <cellStyle name="Normal 3 2 2 6" xfId="21308"/>
    <cellStyle name="Normal 3 2 2 7" xfId="21309"/>
    <cellStyle name="Normal 3 2 2 8" xfId="21310"/>
    <cellStyle name="Normal 3 2 2 9" xfId="21311"/>
    <cellStyle name="Normal 3 2 20" xfId="21312"/>
    <cellStyle name="Normal 3 2 21" xfId="21313"/>
    <cellStyle name="Normal 3 2 22" xfId="21314"/>
    <cellStyle name="Normal 3 2 23" xfId="21315"/>
    <cellStyle name="Normal 3 2 24" xfId="21316"/>
    <cellStyle name="Normal 3 2 25" xfId="21317"/>
    <cellStyle name="Normal 3 2 26" xfId="21318"/>
    <cellStyle name="Normal 3 2 27" xfId="21319"/>
    <cellStyle name="Normal 3 2 28" xfId="21320"/>
    <cellStyle name="Normal 3 2 29" xfId="21321"/>
    <cellStyle name="Normal 3 2 3" xfId="21322"/>
    <cellStyle name="Normal 3 2 3 10" xfId="21323"/>
    <cellStyle name="Normal 3 2 3 11" xfId="21324"/>
    <cellStyle name="Normal 3 2 3 12" xfId="21325"/>
    <cellStyle name="Normal 3 2 3 13" xfId="21326"/>
    <cellStyle name="Normal 3 2 3 13 2" xfId="30816"/>
    <cellStyle name="Normal 3 2 3 13 2 2" xfId="34387"/>
    <cellStyle name="Normal 3 2 3 13 3" xfId="32603"/>
    <cellStyle name="Normal 3 2 3 2" xfId="21327"/>
    <cellStyle name="Normal 3 2 3 2 2" xfId="21328"/>
    <cellStyle name="Normal 3 2 3 3" xfId="21329"/>
    <cellStyle name="Normal 3 2 3 4" xfId="21330"/>
    <cellStyle name="Normal 3 2 3 5" xfId="21331"/>
    <cellStyle name="Normal 3 2 3 6" xfId="21332"/>
    <cellStyle name="Normal 3 2 3 7" xfId="21333"/>
    <cellStyle name="Normal 3 2 3 8" xfId="21334"/>
    <cellStyle name="Normal 3 2 3 9" xfId="21335"/>
    <cellStyle name="Normal 3 2 30" xfId="21336"/>
    <cellStyle name="Normal 3 2 31" xfId="21337"/>
    <cellStyle name="Normal 3 2 32" xfId="21338"/>
    <cellStyle name="Normal 3 2 33" xfId="21339"/>
    <cellStyle name="Normal 3 2 34" xfId="21340"/>
    <cellStyle name="Normal 3 2 35" xfId="21341"/>
    <cellStyle name="Normal 3 2 36" xfId="21342"/>
    <cellStyle name="Normal 3 2 37" xfId="21343"/>
    <cellStyle name="Normal 3 2 38" xfId="21344"/>
    <cellStyle name="Normal 3 2 39" xfId="21345"/>
    <cellStyle name="Normal 3 2 4" xfId="21346"/>
    <cellStyle name="Normal 3 2 4 2" xfId="21347"/>
    <cellStyle name="Normal 3 2 40" xfId="21348"/>
    <cellStyle name="Normal 3 2 41" xfId="21349"/>
    <cellStyle name="Normal 3 2 42" xfId="21350"/>
    <cellStyle name="Normal 3 2 43" xfId="21351"/>
    <cellStyle name="Normal 3 2 44" xfId="21352"/>
    <cellStyle name="Normal 3 2 45" xfId="21353"/>
    <cellStyle name="Normal 3 2 46" xfId="21354"/>
    <cellStyle name="Normal 3 2 47" xfId="21355"/>
    <cellStyle name="Normal 3 2 48" xfId="21356"/>
    <cellStyle name="Normal 3 2 49" xfId="21357"/>
    <cellStyle name="Normal 3 2 5" xfId="21358"/>
    <cellStyle name="Normal 3 2 50" xfId="21359"/>
    <cellStyle name="Normal 3 2 51" xfId="21360"/>
    <cellStyle name="Normal 3 2 52" xfId="21361"/>
    <cellStyle name="Normal 3 2 53" xfId="21362"/>
    <cellStyle name="Normal 3 2 54" xfId="21363"/>
    <cellStyle name="Normal 3 2 55" xfId="21364"/>
    <cellStyle name="Normal 3 2 56" xfId="21365"/>
    <cellStyle name="Normal 3 2 57" xfId="21366"/>
    <cellStyle name="Normal 3 2 58" xfId="21367"/>
    <cellStyle name="Normal 3 2 59" xfId="21368"/>
    <cellStyle name="Normal 3 2 6" xfId="21369"/>
    <cellStyle name="Normal 3 2 6 2" xfId="21370"/>
    <cellStyle name="Normal 3 2 60" xfId="21371"/>
    <cellStyle name="Normal 3 2 61" xfId="21372"/>
    <cellStyle name="Normal 3 2 62" xfId="21373"/>
    <cellStyle name="Normal 3 2 63" xfId="21374"/>
    <cellStyle name="Normal 3 2 64" xfId="21375"/>
    <cellStyle name="Normal 3 2 65" xfId="21376"/>
    <cellStyle name="Normal 3 2 65 2" xfId="30817"/>
    <cellStyle name="Normal 3 2 65 2 2" xfId="34388"/>
    <cellStyle name="Normal 3 2 65 3" xfId="32604"/>
    <cellStyle name="Normal 3 2 66" xfId="21377"/>
    <cellStyle name="Normal 3 2 66 2" xfId="30818"/>
    <cellStyle name="Normal 3 2 66 2 2" xfId="34389"/>
    <cellStyle name="Normal 3 2 66 3" xfId="32605"/>
    <cellStyle name="Normal 3 2 7" xfId="21378"/>
    <cellStyle name="Normal 3 2 8" xfId="21379"/>
    <cellStyle name="Normal 3 2 9" xfId="21380"/>
    <cellStyle name="Normal 3 2_REK RECEIPT" xfId="34696"/>
    <cellStyle name="Normal 3 20" xfId="21381"/>
    <cellStyle name="Normal 3 21" xfId="21382"/>
    <cellStyle name="Normal 3 22" xfId="21383"/>
    <cellStyle name="Normal 3 23" xfId="21384"/>
    <cellStyle name="Normal 3 23 2" xfId="21385"/>
    <cellStyle name="Normal 3 23 2 2" xfId="30820"/>
    <cellStyle name="Normal 3 23 2 2 2" xfId="34391"/>
    <cellStyle name="Normal 3 23 2 3" xfId="32607"/>
    <cellStyle name="Normal 3 23 3" xfId="30819"/>
    <cellStyle name="Normal 3 23 3 2" xfId="34390"/>
    <cellStyle name="Normal 3 23 4" xfId="32606"/>
    <cellStyle name="Normal 3 24" xfId="21386"/>
    <cellStyle name="Normal 3 25" xfId="21387"/>
    <cellStyle name="Normal 3 26" xfId="21388"/>
    <cellStyle name="Normal 3 27" xfId="21389"/>
    <cellStyle name="Normal 3 28" xfId="21390"/>
    <cellStyle name="Normal 3 29" xfId="21391"/>
    <cellStyle name="Normal 3 3" xfId="21392"/>
    <cellStyle name="Normal 3 3 10" xfId="21393"/>
    <cellStyle name="Normal 3 3 10 2" xfId="21394"/>
    <cellStyle name="Normal 3 3 10 2 2" xfId="21395"/>
    <cellStyle name="Normal 3 3 10 2 2 2" xfId="21396"/>
    <cellStyle name="Normal 3 3 10 2 3" xfId="21397"/>
    <cellStyle name="Normal 3 3 10 3" xfId="21398"/>
    <cellStyle name="Normal 3 3 10 3 2" xfId="21399"/>
    <cellStyle name="Normal 3 3 10 3 2 2" xfId="21400"/>
    <cellStyle name="Normal 3 3 10 3 3" xfId="21401"/>
    <cellStyle name="Normal 3 3 10 4" xfId="21402"/>
    <cellStyle name="Normal 3 3 10 4 2" xfId="21403"/>
    <cellStyle name="Normal 3 3 10 5" xfId="21404"/>
    <cellStyle name="Normal 3 3 10 5 2" xfId="21405"/>
    <cellStyle name="Normal 3 3 10 6" xfId="21406"/>
    <cellStyle name="Normal 3 3 11" xfId="21407"/>
    <cellStyle name="Normal 3 3 11 2" xfId="21408"/>
    <cellStyle name="Normal 3 3 11 2 2" xfId="21409"/>
    <cellStyle name="Normal 3 3 11 2 2 2" xfId="21410"/>
    <cellStyle name="Normal 3 3 11 2 3" xfId="21411"/>
    <cellStyle name="Normal 3 3 11 3" xfId="21412"/>
    <cellStyle name="Normal 3 3 11 3 2" xfId="21413"/>
    <cellStyle name="Normal 3 3 11 3 2 2" xfId="21414"/>
    <cellStyle name="Normal 3 3 11 3 3" xfId="21415"/>
    <cellStyle name="Normal 3 3 11 4" xfId="21416"/>
    <cellStyle name="Normal 3 3 11 4 2" xfId="21417"/>
    <cellStyle name="Normal 3 3 11 5" xfId="21418"/>
    <cellStyle name="Normal 3 3 11 5 2" xfId="21419"/>
    <cellStyle name="Normal 3 3 11 6" xfId="21420"/>
    <cellStyle name="Normal 3 3 12" xfId="21421"/>
    <cellStyle name="Normal 3 3 12 2" xfId="21422"/>
    <cellStyle name="Normal 3 3 12 2 2" xfId="21423"/>
    <cellStyle name="Normal 3 3 12 2 2 2" xfId="21424"/>
    <cellStyle name="Normal 3 3 12 2 3" xfId="21425"/>
    <cellStyle name="Normal 3 3 12 3" xfId="21426"/>
    <cellStyle name="Normal 3 3 12 3 2" xfId="21427"/>
    <cellStyle name="Normal 3 3 12 3 2 2" xfId="21428"/>
    <cellStyle name="Normal 3 3 12 3 3" xfId="21429"/>
    <cellStyle name="Normal 3 3 12 4" xfId="21430"/>
    <cellStyle name="Normal 3 3 12 4 2" xfId="21431"/>
    <cellStyle name="Normal 3 3 12 5" xfId="21432"/>
    <cellStyle name="Normal 3 3 12 5 2" xfId="21433"/>
    <cellStyle name="Normal 3 3 12 6" xfId="21434"/>
    <cellStyle name="Normal 3 3 13" xfId="21435"/>
    <cellStyle name="Normal 3 3 13 2" xfId="21436"/>
    <cellStyle name="Normal 3 3 13 2 2" xfId="21437"/>
    <cellStyle name="Normal 3 3 13 2 2 2" xfId="21438"/>
    <cellStyle name="Normal 3 3 13 2 3" xfId="21439"/>
    <cellStyle name="Normal 3 3 13 3" xfId="21440"/>
    <cellStyle name="Normal 3 3 13 3 2" xfId="21441"/>
    <cellStyle name="Normal 3 3 13 3 2 2" xfId="21442"/>
    <cellStyle name="Normal 3 3 13 3 3" xfId="21443"/>
    <cellStyle name="Normal 3 3 13 4" xfId="21444"/>
    <cellStyle name="Normal 3 3 13 4 2" xfId="21445"/>
    <cellStyle name="Normal 3 3 13 5" xfId="21446"/>
    <cellStyle name="Normal 3 3 13 5 2" xfId="21447"/>
    <cellStyle name="Normal 3 3 13 6" xfId="21448"/>
    <cellStyle name="Normal 3 3 14" xfId="21449"/>
    <cellStyle name="Normal 3 3 14 2" xfId="21450"/>
    <cellStyle name="Normal 3 3 14 2 2" xfId="21451"/>
    <cellStyle name="Normal 3 3 14 2 2 2" xfId="21452"/>
    <cellStyle name="Normal 3 3 14 2 3" xfId="21453"/>
    <cellStyle name="Normal 3 3 14 3" xfId="21454"/>
    <cellStyle name="Normal 3 3 14 3 2" xfId="21455"/>
    <cellStyle name="Normal 3 3 14 3 2 2" xfId="21456"/>
    <cellStyle name="Normal 3 3 14 3 3" xfId="21457"/>
    <cellStyle name="Normal 3 3 14 4" xfId="21458"/>
    <cellStyle name="Normal 3 3 14 4 2" xfId="21459"/>
    <cellStyle name="Normal 3 3 14 5" xfId="21460"/>
    <cellStyle name="Normal 3 3 14 5 2" xfId="21461"/>
    <cellStyle name="Normal 3 3 14 6" xfId="21462"/>
    <cellStyle name="Normal 3 3 15" xfId="21463"/>
    <cellStyle name="Normal 3 3 16" xfId="21464"/>
    <cellStyle name="Normal 3 3 17" xfId="21465"/>
    <cellStyle name="Normal 3 3 17 2" xfId="21466"/>
    <cellStyle name="Normal 3 3 17 2 2" xfId="21467"/>
    <cellStyle name="Normal 3 3 17 3" xfId="21468"/>
    <cellStyle name="Normal 3 3 18" xfId="21469"/>
    <cellStyle name="Normal 3 3 18 2" xfId="21470"/>
    <cellStyle name="Normal 3 3 18 2 2" xfId="21471"/>
    <cellStyle name="Normal 3 3 18 3" xfId="21472"/>
    <cellStyle name="Normal 3 3 19" xfId="21473"/>
    <cellStyle name="Normal 3 3 19 2" xfId="21474"/>
    <cellStyle name="Normal 3 3 2" xfId="21475"/>
    <cellStyle name="Normal 3 3 2 10" xfId="21476"/>
    <cellStyle name="Normal 3 3 2 11" xfId="21477"/>
    <cellStyle name="Normal 3 3 2 12" xfId="21478"/>
    <cellStyle name="Normal 3 3 2 12 2" xfId="21479"/>
    <cellStyle name="Normal 3 3 2 12 2 2" xfId="30823"/>
    <cellStyle name="Normal 3 3 2 12 2 2 2" xfId="34394"/>
    <cellStyle name="Normal 3 3 2 12 2 3" xfId="32610"/>
    <cellStyle name="Normal 3 3 2 12 3" xfId="30822"/>
    <cellStyle name="Normal 3 3 2 12 3 2" xfId="34393"/>
    <cellStyle name="Normal 3 3 2 12 4" xfId="32609"/>
    <cellStyle name="Normal 3 3 2 13" xfId="21480"/>
    <cellStyle name="Normal 3 3 2 13 2" xfId="21481"/>
    <cellStyle name="Normal 3 3 2 13 2 2" xfId="30825"/>
    <cellStyle name="Normal 3 3 2 13 2 2 2" xfId="34396"/>
    <cellStyle name="Normal 3 3 2 13 2 3" xfId="32612"/>
    <cellStyle name="Normal 3 3 2 13 3" xfId="30824"/>
    <cellStyle name="Normal 3 3 2 13 3 2" xfId="34395"/>
    <cellStyle name="Normal 3 3 2 13 4" xfId="32611"/>
    <cellStyle name="Normal 3 3 2 14" xfId="21482"/>
    <cellStyle name="Normal 3 3 2 14 2" xfId="30826"/>
    <cellStyle name="Normal 3 3 2 14 2 2" xfId="34397"/>
    <cellStyle name="Normal 3 3 2 14 3" xfId="32613"/>
    <cellStyle name="Normal 3 3 2 2" xfId="21483"/>
    <cellStyle name="Normal 3 3 2 2 2" xfId="21484"/>
    <cellStyle name="Normal 3 3 2 3" xfId="21485"/>
    <cellStyle name="Normal 3 3 2 4" xfId="21486"/>
    <cellStyle name="Normal 3 3 2 5" xfId="21487"/>
    <cellStyle name="Normal 3 3 2 6" xfId="21488"/>
    <cellStyle name="Normal 3 3 2 7" xfId="21489"/>
    <cellStyle name="Normal 3 3 2 8" xfId="21490"/>
    <cellStyle name="Normal 3 3 2 9" xfId="21491"/>
    <cellStyle name="Normal 3 3 20" xfId="21492"/>
    <cellStyle name="Normal 3 3 20 2" xfId="21493"/>
    <cellStyle name="Normal 3 3 21" xfId="21494"/>
    <cellStyle name="Normal 3 3 21 2" xfId="30827"/>
    <cellStyle name="Normal 3 3 21 2 2" xfId="34398"/>
    <cellStyle name="Normal 3 3 21 3" xfId="32614"/>
    <cellStyle name="Normal 3 3 22" xfId="21495"/>
    <cellStyle name="Normal 3 3 23" xfId="30821"/>
    <cellStyle name="Normal 3 3 23 2" xfId="34392"/>
    <cellStyle name="Normal 3 3 24" xfId="32608"/>
    <cellStyle name="Normal 3 3 3" xfId="21496"/>
    <cellStyle name="Normal 3 3 3 2" xfId="21497"/>
    <cellStyle name="Normal 3 3 3 2 2" xfId="21498"/>
    <cellStyle name="Normal 3 3 3 2 2 2" xfId="21499"/>
    <cellStyle name="Normal 3 3 3 2 2 2 2" xfId="21500"/>
    <cellStyle name="Normal 3 3 3 2 2 3" xfId="21501"/>
    <cellStyle name="Normal 3 3 3 2 3" xfId="21502"/>
    <cellStyle name="Normal 3 3 3 2 3 2" xfId="21503"/>
    <cellStyle name="Normal 3 3 3 2 3 2 2" xfId="21504"/>
    <cellStyle name="Normal 3 3 3 2 3 3" xfId="21505"/>
    <cellStyle name="Normal 3 3 3 2 4" xfId="21506"/>
    <cellStyle name="Normal 3 3 3 2 4 2" xfId="21507"/>
    <cellStyle name="Normal 3 3 3 2 5" xfId="21508"/>
    <cellStyle name="Normal 3 3 3 2 5 2" xfId="21509"/>
    <cellStyle name="Normal 3 3 3 2 6" xfId="21510"/>
    <cellStyle name="Normal 3 3 3 3" xfId="21511"/>
    <cellStyle name="Normal 3 3 3 3 2" xfId="21512"/>
    <cellStyle name="Normal 3 3 3 3 2 2" xfId="21513"/>
    <cellStyle name="Normal 3 3 3 3 3" xfId="21514"/>
    <cellStyle name="Normal 3 3 3 4" xfId="21515"/>
    <cellStyle name="Normal 3 3 3 4 2" xfId="21516"/>
    <cellStyle name="Normal 3 3 3 4 2 2" xfId="21517"/>
    <cellStyle name="Normal 3 3 3 4 3" xfId="21518"/>
    <cellStyle name="Normal 3 3 3 5" xfId="21519"/>
    <cellStyle name="Normal 3 3 3 5 2" xfId="21520"/>
    <cellStyle name="Normal 3 3 3 6" xfId="21521"/>
    <cellStyle name="Normal 3 3 3 6 2" xfId="21522"/>
    <cellStyle name="Normal 3 3 3 7" xfId="21523"/>
    <cellStyle name="Normal 3 3 4" xfId="21524"/>
    <cellStyle name="Normal 3 3 4 2" xfId="21525"/>
    <cellStyle name="Normal 3 3 4 2 2" xfId="21526"/>
    <cellStyle name="Normal 3 3 4 2 2 2" xfId="21527"/>
    <cellStyle name="Normal 3 3 4 2 3" xfId="21528"/>
    <cellStyle name="Normal 3 3 4 3" xfId="21529"/>
    <cellStyle name="Normal 3 3 4 3 2" xfId="21530"/>
    <cellStyle name="Normal 3 3 4 3 2 2" xfId="21531"/>
    <cellStyle name="Normal 3 3 4 3 3" xfId="21532"/>
    <cellStyle name="Normal 3 3 4 4" xfId="21533"/>
    <cellStyle name="Normal 3 3 4 4 2" xfId="21534"/>
    <cellStyle name="Normal 3 3 4 5" xfId="21535"/>
    <cellStyle name="Normal 3 3 4 5 2" xfId="21536"/>
    <cellStyle name="Normal 3 3 4 6" xfId="21537"/>
    <cellStyle name="Normal 3 3 5" xfId="21538"/>
    <cellStyle name="Normal 3 3 5 2" xfId="21539"/>
    <cellStyle name="Normal 3 3 5 2 2" xfId="21540"/>
    <cellStyle name="Normal 3 3 5 2 2 2" xfId="21541"/>
    <cellStyle name="Normal 3 3 5 2 3" xfId="21542"/>
    <cellStyle name="Normal 3 3 5 3" xfId="21543"/>
    <cellStyle name="Normal 3 3 5 3 2" xfId="21544"/>
    <cellStyle name="Normal 3 3 5 3 2 2" xfId="21545"/>
    <cellStyle name="Normal 3 3 5 3 3" xfId="21546"/>
    <cellStyle name="Normal 3 3 5 4" xfId="21547"/>
    <cellStyle name="Normal 3 3 5 4 2" xfId="21548"/>
    <cellStyle name="Normal 3 3 5 5" xfId="21549"/>
    <cellStyle name="Normal 3 3 5 5 2" xfId="21550"/>
    <cellStyle name="Normal 3 3 5 6" xfId="21551"/>
    <cellStyle name="Normal 3 3 6" xfId="21552"/>
    <cellStyle name="Normal 3 3 6 2" xfId="21553"/>
    <cellStyle name="Normal 3 3 6 2 2" xfId="21554"/>
    <cellStyle name="Normal 3 3 6 2 2 2" xfId="21555"/>
    <cellStyle name="Normal 3 3 6 2 3" xfId="21556"/>
    <cellStyle name="Normal 3 3 6 3" xfId="21557"/>
    <cellStyle name="Normal 3 3 6 3 2" xfId="21558"/>
    <cellStyle name="Normal 3 3 6 3 2 2" xfId="21559"/>
    <cellStyle name="Normal 3 3 6 3 3" xfId="21560"/>
    <cellStyle name="Normal 3 3 6 4" xfId="21561"/>
    <cellStyle name="Normal 3 3 6 4 2" xfId="21562"/>
    <cellStyle name="Normal 3 3 6 5" xfId="21563"/>
    <cellStyle name="Normal 3 3 6 5 2" xfId="21564"/>
    <cellStyle name="Normal 3 3 6 6" xfId="21565"/>
    <cellStyle name="Normal 3 3 7" xfId="21566"/>
    <cellStyle name="Normal 3 3 7 2" xfId="21567"/>
    <cellStyle name="Normal 3 3 7 2 2" xfId="21568"/>
    <cellStyle name="Normal 3 3 7 2 2 2" xfId="21569"/>
    <cellStyle name="Normal 3 3 7 2 3" xfId="21570"/>
    <cellStyle name="Normal 3 3 7 3" xfId="21571"/>
    <cellStyle name="Normal 3 3 7 3 2" xfId="21572"/>
    <cellStyle name="Normal 3 3 7 3 2 2" xfId="21573"/>
    <cellStyle name="Normal 3 3 7 3 3" xfId="21574"/>
    <cellStyle name="Normal 3 3 7 4" xfId="21575"/>
    <cellStyle name="Normal 3 3 7 4 2" xfId="21576"/>
    <cellStyle name="Normal 3 3 7 5" xfId="21577"/>
    <cellStyle name="Normal 3 3 7 5 2" xfId="21578"/>
    <cellStyle name="Normal 3 3 7 6" xfId="21579"/>
    <cellStyle name="Normal 3 3 8" xfId="21580"/>
    <cellStyle name="Normal 3 3 8 2" xfId="21581"/>
    <cellStyle name="Normal 3 3 8 2 2" xfId="21582"/>
    <cellStyle name="Normal 3 3 8 2 2 2" xfId="21583"/>
    <cellStyle name="Normal 3 3 8 2 3" xfId="21584"/>
    <cellStyle name="Normal 3 3 8 3" xfId="21585"/>
    <cellStyle name="Normal 3 3 8 3 2" xfId="21586"/>
    <cellStyle name="Normal 3 3 8 3 2 2" xfId="21587"/>
    <cellStyle name="Normal 3 3 8 3 3" xfId="21588"/>
    <cellStyle name="Normal 3 3 8 4" xfId="21589"/>
    <cellStyle name="Normal 3 3 8 4 2" xfId="21590"/>
    <cellStyle name="Normal 3 3 8 5" xfId="21591"/>
    <cellStyle name="Normal 3 3 8 5 2" xfId="21592"/>
    <cellStyle name="Normal 3 3 8 6" xfId="21593"/>
    <cellStyle name="Normal 3 3 9" xfId="21594"/>
    <cellStyle name="Normal 3 3 9 2" xfId="21595"/>
    <cellStyle name="Normal 3 3 9 2 2" xfId="21596"/>
    <cellStyle name="Normal 3 3 9 2 2 2" xfId="21597"/>
    <cellStyle name="Normal 3 3 9 2 3" xfId="21598"/>
    <cellStyle name="Normal 3 3 9 3" xfId="21599"/>
    <cellStyle name="Normal 3 3 9 3 2" xfId="21600"/>
    <cellStyle name="Normal 3 3 9 3 2 2" xfId="21601"/>
    <cellStyle name="Normal 3 3 9 3 3" xfId="21602"/>
    <cellStyle name="Normal 3 3 9 4" xfId="21603"/>
    <cellStyle name="Normal 3 3 9 4 2" xfId="21604"/>
    <cellStyle name="Normal 3 3 9 5" xfId="21605"/>
    <cellStyle name="Normal 3 3 9 5 2" xfId="21606"/>
    <cellStyle name="Normal 3 3 9 6" xfId="21607"/>
    <cellStyle name="Normal 3 3_SALDO" xfId="21608"/>
    <cellStyle name="Normal 3 30" xfId="21609"/>
    <cellStyle name="Normal 3 31" xfId="21610"/>
    <cellStyle name="Normal 3 32" xfId="21611"/>
    <cellStyle name="Normal 3 33" xfId="21612"/>
    <cellStyle name="Normal 3 34" xfId="21613"/>
    <cellStyle name="Normal 3 35" xfId="21614"/>
    <cellStyle name="Normal 3 36" xfId="21615"/>
    <cellStyle name="Normal 3 37" xfId="21616"/>
    <cellStyle name="Normal 3 38" xfId="21617"/>
    <cellStyle name="Normal 3 39" xfId="21618"/>
    <cellStyle name="Normal 3 4" xfId="21619"/>
    <cellStyle name="Normal 3 4 10" xfId="21620"/>
    <cellStyle name="Normal 3 4 11" xfId="21621"/>
    <cellStyle name="Normal 3 4 12" xfId="21622"/>
    <cellStyle name="Normal 3 4 12 2" xfId="21623"/>
    <cellStyle name="Normal 3 4 12 2 2" xfId="30829"/>
    <cellStyle name="Normal 3 4 12 2 2 2" xfId="34400"/>
    <cellStyle name="Normal 3 4 12 2 3" xfId="32616"/>
    <cellStyle name="Normal 3 4 12 3" xfId="30828"/>
    <cellStyle name="Normal 3 4 12 3 2" xfId="34399"/>
    <cellStyle name="Normal 3 4 12 4" xfId="32615"/>
    <cellStyle name="Normal 3 4 13" xfId="21624"/>
    <cellStyle name="Normal 3 4 13 2" xfId="21625"/>
    <cellStyle name="Normal 3 4 13 2 2" xfId="30831"/>
    <cellStyle name="Normal 3 4 13 2 2 2" xfId="34402"/>
    <cellStyle name="Normal 3 4 13 2 3" xfId="32618"/>
    <cellStyle name="Normal 3 4 13 3" xfId="30830"/>
    <cellStyle name="Normal 3 4 13 3 2" xfId="34401"/>
    <cellStyle name="Normal 3 4 13 4" xfId="32617"/>
    <cellStyle name="Normal 3 4 14" xfId="21626"/>
    <cellStyle name="Normal 3 4 14 2" xfId="30832"/>
    <cellStyle name="Normal 3 4 14 2 2" xfId="34403"/>
    <cellStyle name="Normal 3 4 14 3" xfId="32619"/>
    <cellStyle name="Normal 3 4 2" xfId="21627"/>
    <cellStyle name="Normal 3 4 2 2" xfId="21628"/>
    <cellStyle name="Normal 3 4 3" xfId="21629"/>
    <cellStyle name="Normal 3 4 4" xfId="21630"/>
    <cellStyle name="Normal 3 4 5" xfId="21631"/>
    <cellStyle name="Normal 3 4 6" xfId="21632"/>
    <cellStyle name="Normal 3 4 7" xfId="21633"/>
    <cellStyle name="Normal 3 4 8" xfId="21634"/>
    <cellStyle name="Normal 3 4 9" xfId="21635"/>
    <cellStyle name="Normal 3 40" xfId="21636"/>
    <cellStyle name="Normal 3 41" xfId="21637"/>
    <cellStyle name="Normal 3 42" xfId="21638"/>
    <cellStyle name="Normal 3 43" xfId="21639"/>
    <cellStyle name="Normal 3 44" xfId="21640"/>
    <cellStyle name="Normal 3 45" xfId="21641"/>
    <cellStyle name="Normal 3 46" xfId="21642"/>
    <cellStyle name="Normal 3 47" xfId="21643"/>
    <cellStyle name="Normal 3 48" xfId="21644"/>
    <cellStyle name="Normal 3 49" xfId="21645"/>
    <cellStyle name="Normal 3 5" xfId="21646"/>
    <cellStyle name="Normal 3 5 10" xfId="21647"/>
    <cellStyle name="Normal 3 5 11" xfId="21648"/>
    <cellStyle name="Normal 3 5 12" xfId="21649"/>
    <cellStyle name="Normal 3 5 12 2" xfId="21650"/>
    <cellStyle name="Normal 3 5 12 2 2" xfId="30834"/>
    <cellStyle name="Normal 3 5 12 2 2 2" xfId="34405"/>
    <cellStyle name="Normal 3 5 12 2 3" xfId="32621"/>
    <cellStyle name="Normal 3 5 12 3" xfId="30833"/>
    <cellStyle name="Normal 3 5 12 3 2" xfId="34404"/>
    <cellStyle name="Normal 3 5 12 4" xfId="32620"/>
    <cellStyle name="Normal 3 5 13" xfId="21651"/>
    <cellStyle name="Normal 3 5 13 2" xfId="21652"/>
    <cellStyle name="Normal 3 5 13 2 2" xfId="30836"/>
    <cellStyle name="Normal 3 5 13 2 2 2" xfId="34407"/>
    <cellStyle name="Normal 3 5 13 2 3" xfId="32623"/>
    <cellStyle name="Normal 3 5 13 3" xfId="30835"/>
    <cellStyle name="Normal 3 5 13 3 2" xfId="34406"/>
    <cellStyle name="Normal 3 5 13 4" xfId="32622"/>
    <cellStyle name="Normal 3 5 14" xfId="21653"/>
    <cellStyle name="Normal 3 5 14 2" xfId="30837"/>
    <cellStyle name="Normal 3 5 14 2 2" xfId="34408"/>
    <cellStyle name="Normal 3 5 14 3" xfId="32624"/>
    <cellStyle name="Normal 3 5 2" xfId="21654"/>
    <cellStyle name="Normal 3 5 2 2" xfId="21655"/>
    <cellStyle name="Normal 3 5 3" xfId="21656"/>
    <cellStyle name="Normal 3 5 4" xfId="21657"/>
    <cellStyle name="Normal 3 5 5" xfId="21658"/>
    <cellStyle name="Normal 3 5 6" xfId="21659"/>
    <cellStyle name="Normal 3 5 7" xfId="21660"/>
    <cellStyle name="Normal 3 5 8" xfId="21661"/>
    <cellStyle name="Normal 3 5 9" xfId="21662"/>
    <cellStyle name="Normal 3 50" xfId="21663"/>
    <cellStyle name="Normal 3 51" xfId="21664"/>
    <cellStyle name="Normal 3 52" xfId="21665"/>
    <cellStyle name="Normal 3 53" xfId="21666"/>
    <cellStyle name="Normal 3 54" xfId="21667"/>
    <cellStyle name="Normal 3 55" xfId="21668"/>
    <cellStyle name="Normal 3 56" xfId="21669"/>
    <cellStyle name="Normal 3 57" xfId="21670"/>
    <cellStyle name="Normal 3 58" xfId="21671"/>
    <cellStyle name="Normal 3 59" xfId="21672"/>
    <cellStyle name="Normal 3 6" xfId="21673"/>
    <cellStyle name="Normal 3 6 2" xfId="21674"/>
    <cellStyle name="Normal 3 6 2 2" xfId="21675"/>
    <cellStyle name="Normal 3 6 2 2 2" xfId="30839"/>
    <cellStyle name="Normal 3 6 2 2 2 2" xfId="34410"/>
    <cellStyle name="Normal 3 6 2 2 3" xfId="32626"/>
    <cellStyle name="Normal 3 6 2 3" xfId="30838"/>
    <cellStyle name="Normal 3 6 2 3 2" xfId="34409"/>
    <cellStyle name="Normal 3 6 2 4" xfId="32625"/>
    <cellStyle name="Normal 3 6 3" xfId="21676"/>
    <cellStyle name="Normal 3 6 3 2" xfId="21677"/>
    <cellStyle name="Normal 3 6 3 2 2" xfId="30841"/>
    <cellStyle name="Normal 3 6 3 2 2 2" xfId="34412"/>
    <cellStyle name="Normal 3 6 3 2 3" xfId="32628"/>
    <cellStyle name="Normal 3 6 3 3" xfId="30840"/>
    <cellStyle name="Normal 3 6 3 3 2" xfId="34411"/>
    <cellStyle name="Normal 3 6 3 4" xfId="32627"/>
    <cellStyle name="Normal 3 6 4" xfId="21678"/>
    <cellStyle name="Normal 3 6 5" xfId="21679"/>
    <cellStyle name="Normal 3 6 6" xfId="21680"/>
    <cellStyle name="Normal 3 6 7" xfId="21681"/>
    <cellStyle name="Normal 3 6 8" xfId="21682"/>
    <cellStyle name="Normal 3 6 8 2" xfId="30842"/>
    <cellStyle name="Normal 3 6 8 2 2" xfId="34413"/>
    <cellStyle name="Normal 3 6 8 3" xfId="32629"/>
    <cellStyle name="Normal 3 60" xfId="21683"/>
    <cellStyle name="Normal 3 61" xfId="21684"/>
    <cellStyle name="Normal 3 62" xfId="21685"/>
    <cellStyle name="Normal 3 63" xfId="21686"/>
    <cellStyle name="Normal 3 64" xfId="21687"/>
    <cellStyle name="Normal 3 65" xfId="21688"/>
    <cellStyle name="Normal 3 66" xfId="21689"/>
    <cellStyle name="Normal 3 67" xfId="21690"/>
    <cellStyle name="Normal 3 68" xfId="21691"/>
    <cellStyle name="Normal 3 69" xfId="21692"/>
    <cellStyle name="Normal 3 7" xfId="21693"/>
    <cellStyle name="Normal 3 7 2" xfId="21694"/>
    <cellStyle name="Normal 3 7 2 2" xfId="21695"/>
    <cellStyle name="Normal 3 7 2 2 2" xfId="30844"/>
    <cellStyle name="Normal 3 7 2 2 2 2" xfId="34415"/>
    <cellStyle name="Normal 3 7 2 2 3" xfId="32631"/>
    <cellStyle name="Normal 3 7 2 3" xfId="30843"/>
    <cellStyle name="Normal 3 7 2 3 2" xfId="34414"/>
    <cellStyle name="Normal 3 7 2 4" xfId="32630"/>
    <cellStyle name="Normal 3 7 3" xfId="21696"/>
    <cellStyle name="Normal 3 7 3 2" xfId="21697"/>
    <cellStyle name="Normal 3 7 3 2 2" xfId="30846"/>
    <cellStyle name="Normal 3 7 3 2 2 2" xfId="34417"/>
    <cellStyle name="Normal 3 7 3 2 3" xfId="32633"/>
    <cellStyle name="Normal 3 7 3 3" xfId="30845"/>
    <cellStyle name="Normal 3 7 3 3 2" xfId="34416"/>
    <cellStyle name="Normal 3 7 3 4" xfId="32632"/>
    <cellStyle name="Normal 3 7 4" xfId="21698"/>
    <cellStyle name="Normal 3 7 5" xfId="21699"/>
    <cellStyle name="Normal 3 7 6" xfId="21700"/>
    <cellStyle name="Normal 3 7 6 2" xfId="30847"/>
    <cellStyle name="Normal 3 7 6 2 2" xfId="34418"/>
    <cellStyle name="Normal 3 7 6 3" xfId="32634"/>
    <cellStyle name="Normal 3 70" xfId="21701"/>
    <cellStyle name="Normal 3 71" xfId="21702"/>
    <cellStyle name="Normal 3 71 2" xfId="30848"/>
    <cellStyle name="Normal 3 71 2 2" xfId="34419"/>
    <cellStyle name="Normal 3 71 3" xfId="32635"/>
    <cellStyle name="Normal 3 72" xfId="34697"/>
    <cellStyle name="Normal 3 8" xfId="21703"/>
    <cellStyle name="Normal 3 8 2" xfId="21704"/>
    <cellStyle name="Normal 3 8 2 2" xfId="21705"/>
    <cellStyle name="Normal 3 8 2 2 2" xfId="30850"/>
    <cellStyle name="Normal 3 8 2 2 2 2" xfId="34421"/>
    <cellStyle name="Normal 3 8 2 2 3" xfId="32637"/>
    <cellStyle name="Normal 3 8 2 3" xfId="30849"/>
    <cellStyle name="Normal 3 8 2 3 2" xfId="34420"/>
    <cellStyle name="Normal 3 8 2 4" xfId="32636"/>
    <cellStyle name="Normal 3 8 3" xfId="21706"/>
    <cellStyle name="Normal 3 8 3 2" xfId="21707"/>
    <cellStyle name="Normal 3 8 3 2 2" xfId="30852"/>
    <cellStyle name="Normal 3 8 3 2 2 2" xfId="34423"/>
    <cellStyle name="Normal 3 8 3 2 3" xfId="32639"/>
    <cellStyle name="Normal 3 8 3 3" xfId="30851"/>
    <cellStyle name="Normal 3 8 3 3 2" xfId="34422"/>
    <cellStyle name="Normal 3 8 3 4" xfId="32638"/>
    <cellStyle name="Normal 3 8 4" xfId="21708"/>
    <cellStyle name="Normal 3 8 4 2" xfId="30853"/>
    <cellStyle name="Normal 3 8 4 2 2" xfId="34424"/>
    <cellStyle name="Normal 3 8 4 3" xfId="32640"/>
    <cellStyle name="Normal 3 9" xfId="21709"/>
    <cellStyle name="Normal 3 9 2" xfId="21710"/>
    <cellStyle name="Normal 3 9 2 2" xfId="21711"/>
    <cellStyle name="Normal 3 9 2 2 2" xfId="30856"/>
    <cellStyle name="Normal 3 9 2 2 2 2" xfId="34427"/>
    <cellStyle name="Normal 3 9 2 2 3" xfId="32643"/>
    <cellStyle name="Normal 3 9 2 3" xfId="30855"/>
    <cellStyle name="Normal 3 9 2 3 2" xfId="34426"/>
    <cellStyle name="Normal 3 9 2 4" xfId="32642"/>
    <cellStyle name="Normal 3 9 3" xfId="21712"/>
    <cellStyle name="Normal 3 9 3 2" xfId="30857"/>
    <cellStyle name="Normal 3 9 3 2 2" xfId="34428"/>
    <cellStyle name="Normal 3 9 3 3" xfId="32644"/>
    <cellStyle name="Normal 3 9 4" xfId="30854"/>
    <cellStyle name="Normal 3 9 4 2" xfId="34425"/>
    <cellStyle name="Normal 3 9 5" xfId="32641"/>
    <cellStyle name="Normal 3_CF 2010-isi (141209)" xfId="21713"/>
    <cellStyle name="Normal 30" xfId="21714"/>
    <cellStyle name="Normal 30 2" xfId="21715"/>
    <cellStyle name="Normal 30 2 2" xfId="21716"/>
    <cellStyle name="Normal 30 2 2 2" xfId="21717"/>
    <cellStyle name="Normal 30 2 2 2 2" xfId="21718"/>
    <cellStyle name="Normal 30 2 2 2 2 2" xfId="21719"/>
    <cellStyle name="Normal 30 2 2 2 3" xfId="21720"/>
    <cellStyle name="Normal 30 2 2 3" xfId="21721"/>
    <cellStyle name="Normal 30 2 2 3 2" xfId="21722"/>
    <cellStyle name="Normal 30 2 2 3 2 2" xfId="21723"/>
    <cellStyle name="Normal 30 2 2 3 3" xfId="21724"/>
    <cellStyle name="Normal 30 2 2 4" xfId="21725"/>
    <cellStyle name="Normal 30 2 2 4 2" xfId="21726"/>
    <cellStyle name="Normal 30 2 2 5" xfId="21727"/>
    <cellStyle name="Normal 30 2 2 5 2" xfId="21728"/>
    <cellStyle name="Normal 30 2 2 6" xfId="21729"/>
    <cellStyle name="Normal 30 2 3" xfId="21730"/>
    <cellStyle name="Normal 30 2 3 2" xfId="21731"/>
    <cellStyle name="Normal 30 2 3 2 2" xfId="21732"/>
    <cellStyle name="Normal 30 2 3 3" xfId="21733"/>
    <cellStyle name="Normal 30 2 4" xfId="21734"/>
    <cellStyle name="Normal 30 2 4 2" xfId="21735"/>
    <cellStyle name="Normal 30 2 4 2 2" xfId="21736"/>
    <cellStyle name="Normal 30 2 4 3" xfId="21737"/>
    <cellStyle name="Normal 30 2 5" xfId="21738"/>
    <cellStyle name="Normal 30 2 5 2" xfId="21739"/>
    <cellStyle name="Normal 30 2 6" xfId="21740"/>
    <cellStyle name="Normal 30 2 6 2" xfId="21741"/>
    <cellStyle name="Normal 30 2 7" xfId="21742"/>
    <cellStyle name="Normal 30 3" xfId="21743"/>
    <cellStyle name="Normal 30 3 2" xfId="21744"/>
    <cellStyle name="Normal 30 3 2 2" xfId="30859"/>
    <cellStyle name="Normal 30 3 2 2 2" xfId="34430"/>
    <cellStyle name="Normal 30 3 2 3" xfId="32646"/>
    <cellStyle name="Normal 30 3 3" xfId="30858"/>
    <cellStyle name="Normal 30 3 3 2" xfId="34429"/>
    <cellStyle name="Normal 30 3 4" xfId="32645"/>
    <cellStyle name="Normal 30 4" xfId="21745"/>
    <cellStyle name="Normal 30 5" xfId="21746"/>
    <cellStyle name="Normal 30 6" xfId="21747"/>
    <cellStyle name="Normal 30 6 2" xfId="30860"/>
    <cellStyle name="Normal 30 6 2 2" xfId="34431"/>
    <cellStyle name="Normal 30 6 3" xfId="32647"/>
    <cellStyle name="Normal 31" xfId="21748"/>
    <cellStyle name="Normal 31 2" xfId="21749"/>
    <cellStyle name="Normal 31 2 2" xfId="21750"/>
    <cellStyle name="Normal 31 2 2 2" xfId="21751"/>
    <cellStyle name="Normal 31 2 2 2 2" xfId="21752"/>
    <cellStyle name="Normal 31 2 2 3" xfId="21753"/>
    <cellStyle name="Normal 31 2 3" xfId="21754"/>
    <cellStyle name="Normal 31 2 3 2" xfId="21755"/>
    <cellStyle name="Normal 31 2 3 2 2" xfId="21756"/>
    <cellStyle name="Normal 31 2 3 3" xfId="21757"/>
    <cellStyle name="Normal 31 2 4" xfId="21758"/>
    <cellStyle name="Normal 31 2 4 2" xfId="21759"/>
    <cellStyle name="Normal 31 2 5" xfId="21760"/>
    <cellStyle name="Normal 31 2 5 2" xfId="21761"/>
    <cellStyle name="Normal 31 2 6" xfId="21762"/>
    <cellStyle name="Normal 31 3" xfId="21763"/>
    <cellStyle name="Normal 31 4" xfId="21764"/>
    <cellStyle name="Normal 31 5" xfId="21765"/>
    <cellStyle name="Normal 32" xfId="21766"/>
    <cellStyle name="Normal 32 2" xfId="21767"/>
    <cellStyle name="Normal 32 2 2" xfId="21768"/>
    <cellStyle name="Normal 32 2 2 2" xfId="30862"/>
    <cellStyle name="Normal 32 2 2 2 2" xfId="34433"/>
    <cellStyle name="Normal 32 2 2 3" xfId="32649"/>
    <cellStyle name="Normal 32 2 3" xfId="30861"/>
    <cellStyle name="Normal 32 2 3 2" xfId="34432"/>
    <cellStyle name="Normal 32 2 4" xfId="32648"/>
    <cellStyle name="Normal 32 3" xfId="21769"/>
    <cellStyle name="Normal 33" xfId="21770"/>
    <cellStyle name="Normal 33 2" xfId="21771"/>
    <cellStyle name="Normal 33 3" xfId="21772"/>
    <cellStyle name="Normal 34" xfId="21773"/>
    <cellStyle name="Normal 34 2" xfId="21774"/>
    <cellStyle name="Normal 34 2 2" xfId="21775"/>
    <cellStyle name="Normal 34 2 2 2" xfId="21776"/>
    <cellStyle name="Normal 34 2 2 2 2" xfId="21777"/>
    <cellStyle name="Normal 34 2 2 2 2 2" xfId="21778"/>
    <cellStyle name="Normal 34 2 2 2 3" xfId="21779"/>
    <cellStyle name="Normal 34 2 2 3" xfId="21780"/>
    <cellStyle name="Normal 34 2 2 3 2" xfId="21781"/>
    <cellStyle name="Normal 34 2 2 3 2 2" xfId="21782"/>
    <cellStyle name="Normal 34 2 2 3 3" xfId="21783"/>
    <cellStyle name="Normal 34 2 2 4" xfId="21784"/>
    <cellStyle name="Normal 34 2 2 4 2" xfId="21785"/>
    <cellStyle name="Normal 34 2 2 5" xfId="21786"/>
    <cellStyle name="Normal 34 2 2 5 2" xfId="21787"/>
    <cellStyle name="Normal 34 2 2 6" xfId="21788"/>
    <cellStyle name="Normal 34 2 3" xfId="21789"/>
    <cellStyle name="Normal 34 2 3 2" xfId="21790"/>
    <cellStyle name="Normal 34 2 3 2 2" xfId="21791"/>
    <cellStyle name="Normal 34 2 3 2 2 2" xfId="21792"/>
    <cellStyle name="Normal 34 2 3 2 3" xfId="21793"/>
    <cellStyle name="Normal 34 2 3 3" xfId="21794"/>
    <cellStyle name="Normal 34 2 3 3 2" xfId="21795"/>
    <cellStyle name="Normal 34 2 3 3 2 2" xfId="21796"/>
    <cellStyle name="Normal 34 2 3 3 3" xfId="21797"/>
    <cellStyle name="Normal 34 2 3 4" xfId="21798"/>
    <cellStyle name="Normal 34 2 3 4 2" xfId="21799"/>
    <cellStyle name="Normal 34 2 3 5" xfId="21800"/>
    <cellStyle name="Normal 34 2 3 5 2" xfId="21801"/>
    <cellStyle name="Normal 34 2 3 6" xfId="21802"/>
    <cellStyle name="Normal 34 2 4" xfId="21803"/>
    <cellStyle name="Normal 34 2 4 2" xfId="21804"/>
    <cellStyle name="Normal 34 2 4 2 2" xfId="21805"/>
    <cellStyle name="Normal 34 2 4 3" xfId="21806"/>
    <cellStyle name="Normal 34 2 5" xfId="21807"/>
    <cellStyle name="Normal 34 2 5 2" xfId="21808"/>
    <cellStyle name="Normal 34 2 5 2 2" xfId="21809"/>
    <cellStyle name="Normal 34 2 5 3" xfId="21810"/>
    <cellStyle name="Normal 34 2 6" xfId="21811"/>
    <cellStyle name="Normal 34 2 6 2" xfId="21812"/>
    <cellStyle name="Normal 34 2 7" xfId="21813"/>
    <cellStyle name="Normal 34 2 7 2" xfId="21814"/>
    <cellStyle name="Normal 34 2 8" xfId="21815"/>
    <cellStyle name="Normal 34 3" xfId="21816"/>
    <cellStyle name="Normal 34 3 2" xfId="21817"/>
    <cellStyle name="Normal 34 3 2 2" xfId="30864"/>
    <cellStyle name="Normal 34 3 2 2 2" xfId="34435"/>
    <cellStyle name="Normal 34 3 2 3" xfId="32651"/>
    <cellStyle name="Normal 34 3 3" xfId="30863"/>
    <cellStyle name="Normal 34 3 3 2" xfId="34434"/>
    <cellStyle name="Normal 34 3 4" xfId="32650"/>
    <cellStyle name="Normal 34 4" xfId="21818"/>
    <cellStyle name="Normal 34 4 2" xfId="30865"/>
    <cellStyle name="Normal 34 4 2 2" xfId="34436"/>
    <cellStyle name="Normal 34 4 3" xfId="32652"/>
    <cellStyle name="Normal 35" xfId="21819"/>
    <cellStyle name="Normal 35 2" xfId="21820"/>
    <cellStyle name="Normal 35 2 2" xfId="21821"/>
    <cellStyle name="Normal 35 2 2 2" xfId="21822"/>
    <cellStyle name="Normal 35 2 2 2 2" xfId="21823"/>
    <cellStyle name="Normal 35 2 2 3" xfId="21824"/>
    <cellStyle name="Normal 35 2 3" xfId="21825"/>
    <cellStyle name="Normal 35 2 3 2" xfId="21826"/>
    <cellStyle name="Normal 35 2 3 2 2" xfId="21827"/>
    <cellStyle name="Normal 35 2 3 3" xfId="21828"/>
    <cellStyle name="Normal 35 2 4" xfId="21829"/>
    <cellStyle name="Normal 35 2 4 2" xfId="21830"/>
    <cellStyle name="Normal 35 2 5" xfId="21831"/>
    <cellStyle name="Normal 35 2 5 2" xfId="21832"/>
    <cellStyle name="Normal 35 2 6" xfId="21833"/>
    <cellStyle name="Normal 35 3" xfId="21834"/>
    <cellStyle name="Normal 35 3 2" xfId="21835"/>
    <cellStyle name="Normal 35 3 2 2" xfId="30867"/>
    <cellStyle name="Normal 35 3 2 2 2" xfId="34438"/>
    <cellStyle name="Normal 35 3 2 3" xfId="32654"/>
    <cellStyle name="Normal 35 3 3" xfId="30866"/>
    <cellStyle name="Normal 35 3 3 2" xfId="34437"/>
    <cellStyle name="Normal 35 3 4" xfId="32653"/>
    <cellStyle name="Normal 35 4" xfId="21836"/>
    <cellStyle name="Normal 35 4 2" xfId="21837"/>
    <cellStyle name="Normal 35 4 2 2" xfId="21838"/>
    <cellStyle name="Normal 35 4 3" xfId="21839"/>
    <cellStyle name="Normal 35 5" xfId="21840"/>
    <cellStyle name="Normal 35 5 2" xfId="21841"/>
    <cellStyle name="Normal 35 5 2 2" xfId="21842"/>
    <cellStyle name="Normal 35 5 3" xfId="21843"/>
    <cellStyle name="Normal 35 6" xfId="21844"/>
    <cellStyle name="Normal 35 6 2" xfId="21845"/>
    <cellStyle name="Normal 35 7" xfId="21846"/>
    <cellStyle name="Normal 35 7 2" xfId="21847"/>
    <cellStyle name="Normal 35 8" xfId="21848"/>
    <cellStyle name="Normal 35 8 2" xfId="30868"/>
    <cellStyle name="Normal 35 8 2 2" xfId="34439"/>
    <cellStyle name="Normal 35 8 3" xfId="32655"/>
    <cellStyle name="Normal 35 9" xfId="21849"/>
    <cellStyle name="Normal 36" xfId="21850"/>
    <cellStyle name="Normal 36 2" xfId="21851"/>
    <cellStyle name="Normal 36 2 2" xfId="21852"/>
    <cellStyle name="Normal 36 2 2 2" xfId="21853"/>
    <cellStyle name="Normal 36 2 3" xfId="21854"/>
    <cellStyle name="Normal 36 2 4" xfId="30870"/>
    <cellStyle name="Normal 36 2 4 2" xfId="34441"/>
    <cellStyle name="Normal 36 2 5" xfId="32657"/>
    <cellStyle name="Normal 36 3" xfId="21855"/>
    <cellStyle name="Normal 36 3 2" xfId="21856"/>
    <cellStyle name="Normal 36 3 2 2" xfId="21857"/>
    <cellStyle name="Normal 36 3 3" xfId="21858"/>
    <cellStyle name="Normal 36 4" xfId="21859"/>
    <cellStyle name="Normal 36 5" xfId="30869"/>
    <cellStyle name="Normal 36 5 2" xfId="34440"/>
    <cellStyle name="Normal 36 6" xfId="32656"/>
    <cellStyle name="Normal 37" xfId="21860"/>
    <cellStyle name="Normal 37 2" xfId="21861"/>
    <cellStyle name="Normal 37 2 2" xfId="21862"/>
    <cellStyle name="Normal 37 2 2 2" xfId="30872"/>
    <cellStyle name="Normal 37 2 2 2 2" xfId="34443"/>
    <cellStyle name="Normal 37 2 2 3" xfId="32659"/>
    <cellStyle name="Normal 37 2 3" xfId="30871"/>
    <cellStyle name="Normal 37 2 3 2" xfId="34442"/>
    <cellStyle name="Normal 37 2 4" xfId="32658"/>
    <cellStyle name="Normal 37 3" xfId="21863"/>
    <cellStyle name="Normal 37 3 2" xfId="21864"/>
    <cellStyle name="Normal 37 3 2 2" xfId="21865"/>
    <cellStyle name="Normal 37 3 3" xfId="21866"/>
    <cellStyle name="Normal 37 4" xfId="21867"/>
    <cellStyle name="Normal 37 4 2" xfId="21868"/>
    <cellStyle name="Normal 37 4 2 2" xfId="21869"/>
    <cellStyle name="Normal 37 4 3" xfId="21870"/>
    <cellStyle name="Normal 37 5" xfId="21871"/>
    <cellStyle name="Normal 37 5 2" xfId="21872"/>
    <cellStyle name="Normal 37 6" xfId="21873"/>
    <cellStyle name="Normal 37 6 2" xfId="21874"/>
    <cellStyle name="Normal 37 7" xfId="21875"/>
    <cellStyle name="Normal 37 7 2" xfId="30873"/>
    <cellStyle name="Normal 37 7 2 2" xfId="34444"/>
    <cellStyle name="Normal 37 7 3" xfId="32660"/>
    <cellStyle name="Normal 37 8" xfId="21876"/>
    <cellStyle name="Normal 38" xfId="21877"/>
    <cellStyle name="Normal 38 2" xfId="21878"/>
    <cellStyle name="Normal 38 3" xfId="21879"/>
    <cellStyle name="Normal 38 4" xfId="21880"/>
    <cellStyle name="Normal 38 4 2" xfId="21881"/>
    <cellStyle name="Normal 38 4 2 2" xfId="21882"/>
    <cellStyle name="Normal 38 4 3" xfId="21883"/>
    <cellStyle name="Normal 38 5" xfId="21884"/>
    <cellStyle name="Normal 38 5 2" xfId="21885"/>
    <cellStyle name="Normal 38 5 2 2" xfId="21886"/>
    <cellStyle name="Normal 38 5 3" xfId="21887"/>
    <cellStyle name="Normal 38 6" xfId="21888"/>
    <cellStyle name="Normal 38 6 2" xfId="21889"/>
    <cellStyle name="Normal 38 7" xfId="21890"/>
    <cellStyle name="Normal 38 7 2" xfId="21891"/>
    <cellStyle name="Normal 38 8" xfId="21892"/>
    <cellStyle name="Normal 39" xfId="21893"/>
    <cellStyle name="Normal 39 2" xfId="21894"/>
    <cellStyle name="Normal 39 2 2" xfId="21895"/>
    <cellStyle name="Normal 39 2 2 2" xfId="21896"/>
    <cellStyle name="Normal 39 2 2 2 2" xfId="21897"/>
    <cellStyle name="Normal 39 2 2 3" xfId="21898"/>
    <cellStyle name="Normal 39 2 3" xfId="21899"/>
    <cellStyle name="Normal 39 2 3 2" xfId="21900"/>
    <cellStyle name="Normal 39 2 3 2 2" xfId="21901"/>
    <cellStyle name="Normal 39 2 3 3" xfId="21902"/>
    <cellStyle name="Normal 39 2 4" xfId="21903"/>
    <cellStyle name="Normal 39 2 4 2" xfId="21904"/>
    <cellStyle name="Normal 39 2 5" xfId="21905"/>
    <cellStyle name="Normal 39 2 5 2" xfId="21906"/>
    <cellStyle name="Normal 39 2 6" xfId="21907"/>
    <cellStyle name="Normal 39 3" xfId="21908"/>
    <cellStyle name="Normal 39 3 2" xfId="21909"/>
    <cellStyle name="Normal 39 3 2 2" xfId="30875"/>
    <cellStyle name="Normal 39 3 2 2 2" xfId="34446"/>
    <cellStyle name="Normal 39 3 2 3" xfId="32662"/>
    <cellStyle name="Normal 39 3 3" xfId="30874"/>
    <cellStyle name="Normal 39 3 3 2" xfId="34445"/>
    <cellStyle name="Normal 39 3 4" xfId="32661"/>
    <cellStyle name="Normal 39 4" xfId="21910"/>
    <cellStyle name="Normal 39 4 2" xfId="21911"/>
    <cellStyle name="Normal 39 4 2 2" xfId="21912"/>
    <cellStyle name="Normal 39 4 3" xfId="21913"/>
    <cellStyle name="Normal 39 5" xfId="21914"/>
    <cellStyle name="Normal 39 5 2" xfId="21915"/>
    <cellStyle name="Normal 39 5 2 2" xfId="21916"/>
    <cellStyle name="Normal 39 5 3" xfId="21917"/>
    <cellStyle name="Normal 39 6" xfId="21918"/>
    <cellStyle name="Normal 39 6 2" xfId="21919"/>
    <cellStyle name="Normal 39 7" xfId="21920"/>
    <cellStyle name="Normal 39 7 2" xfId="21921"/>
    <cellStyle name="Normal 39 8" xfId="21922"/>
    <cellStyle name="Normal 39 8 2" xfId="30876"/>
    <cellStyle name="Normal 39 8 2 2" xfId="34447"/>
    <cellStyle name="Normal 39 8 3" xfId="32663"/>
    <cellStyle name="Normal 39 9" xfId="21923"/>
    <cellStyle name="Normal 4" xfId="21924"/>
    <cellStyle name="Normal 4 10" xfId="21925"/>
    <cellStyle name="Normal 4 10 2" xfId="21926"/>
    <cellStyle name="Normal 4 10 2 2" xfId="21927"/>
    <cellStyle name="Normal 4 10 2 2 2" xfId="30880"/>
    <cellStyle name="Normal 4 10 2 2 2 2" xfId="34451"/>
    <cellStyle name="Normal 4 10 2 2 3" xfId="32667"/>
    <cellStyle name="Normal 4 10 2 3" xfId="30879"/>
    <cellStyle name="Normal 4 10 2 3 2" xfId="34450"/>
    <cellStyle name="Normal 4 10 2 4" xfId="32666"/>
    <cellStyle name="Normal 4 10 3" xfId="21928"/>
    <cellStyle name="Normal 4 10 3 2" xfId="30881"/>
    <cellStyle name="Normal 4 10 3 2 2" xfId="34452"/>
    <cellStyle name="Normal 4 10 3 3" xfId="32668"/>
    <cellStyle name="Normal 4 10 4" xfId="30878"/>
    <cellStyle name="Normal 4 10 4 2" xfId="34449"/>
    <cellStyle name="Normal 4 10 5" xfId="32665"/>
    <cellStyle name="Normal 4 11" xfId="21929"/>
    <cellStyle name="Normal 4 11 2" xfId="21930"/>
    <cellStyle name="Normal 4 11 3" xfId="21931"/>
    <cellStyle name="Normal 4 12" xfId="21932"/>
    <cellStyle name="Normal 4 12 2" xfId="21933"/>
    <cellStyle name="Normal 4 12 2 2" xfId="21934"/>
    <cellStyle name="Normal 4 12 2 2 2" xfId="30883"/>
    <cellStyle name="Normal 4 12 2 2 2 2" xfId="34454"/>
    <cellStyle name="Normal 4 12 2 2 3" xfId="32670"/>
    <cellStyle name="Normal 4 12 2 3" xfId="30882"/>
    <cellStyle name="Normal 4 12 2 3 2" xfId="34453"/>
    <cellStyle name="Normal 4 12 2 4" xfId="32669"/>
    <cellStyle name="Normal 4 12 3" xfId="21935"/>
    <cellStyle name="Normal 4 12 3 2" xfId="30884"/>
    <cellStyle name="Normal 4 12 3 2 2" xfId="34455"/>
    <cellStyle name="Normal 4 12 3 3" xfId="32671"/>
    <cellStyle name="Normal 4 13" xfId="21936"/>
    <cellStyle name="Normal 4 14" xfId="21937"/>
    <cellStyle name="Normal 4 15" xfId="21938"/>
    <cellStyle name="Normal 4 16" xfId="21939"/>
    <cellStyle name="Normal 4 17" xfId="21940"/>
    <cellStyle name="Normal 4 18" xfId="21941"/>
    <cellStyle name="Normal 4 19" xfId="21942"/>
    <cellStyle name="Normal 4 2" xfId="21943"/>
    <cellStyle name="Normal 4 2 10" xfId="21944"/>
    <cellStyle name="Normal 4 2 10 2" xfId="21945"/>
    <cellStyle name="Normal 4 2 10 2 2" xfId="21946"/>
    <cellStyle name="Normal 4 2 10 2 2 2" xfId="21947"/>
    <cellStyle name="Normal 4 2 10 2 3" xfId="21948"/>
    <cellStyle name="Normal 4 2 10 3" xfId="21949"/>
    <cellStyle name="Normal 4 2 10 3 2" xfId="21950"/>
    <cellStyle name="Normal 4 2 10 3 2 2" xfId="21951"/>
    <cellStyle name="Normal 4 2 10 3 3" xfId="21952"/>
    <cellStyle name="Normal 4 2 10 4" xfId="21953"/>
    <cellStyle name="Normal 4 2 10 4 2" xfId="21954"/>
    <cellStyle name="Normal 4 2 10 5" xfId="21955"/>
    <cellStyle name="Normal 4 2 10 5 2" xfId="21956"/>
    <cellStyle name="Normal 4 2 10 6" xfId="21957"/>
    <cellStyle name="Normal 4 2 11" xfId="21958"/>
    <cellStyle name="Normal 4 2 11 2" xfId="21959"/>
    <cellStyle name="Normal 4 2 11 2 2" xfId="21960"/>
    <cellStyle name="Normal 4 2 11 2 2 2" xfId="21961"/>
    <cellStyle name="Normal 4 2 11 2 3" xfId="21962"/>
    <cellStyle name="Normal 4 2 11 3" xfId="21963"/>
    <cellStyle name="Normal 4 2 11 3 2" xfId="21964"/>
    <cellStyle name="Normal 4 2 11 3 2 2" xfId="21965"/>
    <cellStyle name="Normal 4 2 11 3 3" xfId="21966"/>
    <cellStyle name="Normal 4 2 11 4" xfId="21967"/>
    <cellStyle name="Normal 4 2 11 4 2" xfId="21968"/>
    <cellStyle name="Normal 4 2 11 5" xfId="21969"/>
    <cellStyle name="Normal 4 2 11 5 2" xfId="21970"/>
    <cellStyle name="Normal 4 2 11 6" xfId="21971"/>
    <cellStyle name="Normal 4 2 12" xfId="21972"/>
    <cellStyle name="Normal 4 2 12 2" xfId="21973"/>
    <cellStyle name="Normal 4 2 12 2 2" xfId="21974"/>
    <cellStyle name="Normal 4 2 12 2 2 2" xfId="21975"/>
    <cellStyle name="Normal 4 2 12 2 3" xfId="21976"/>
    <cellStyle name="Normal 4 2 12 3" xfId="21977"/>
    <cellStyle name="Normal 4 2 12 3 2" xfId="21978"/>
    <cellStyle name="Normal 4 2 12 3 2 2" xfId="21979"/>
    <cellStyle name="Normal 4 2 12 3 3" xfId="21980"/>
    <cellStyle name="Normal 4 2 12 4" xfId="21981"/>
    <cellStyle name="Normal 4 2 12 4 2" xfId="21982"/>
    <cellStyle name="Normal 4 2 12 5" xfId="21983"/>
    <cellStyle name="Normal 4 2 12 5 2" xfId="21984"/>
    <cellStyle name="Normal 4 2 12 6" xfId="21985"/>
    <cellStyle name="Normal 4 2 13" xfId="21986"/>
    <cellStyle name="Normal 4 2 13 2" xfId="21987"/>
    <cellStyle name="Normal 4 2 13 2 2" xfId="21988"/>
    <cellStyle name="Normal 4 2 13 2 2 2" xfId="21989"/>
    <cellStyle name="Normal 4 2 13 2 3" xfId="21990"/>
    <cellStyle name="Normal 4 2 13 3" xfId="21991"/>
    <cellStyle name="Normal 4 2 13 3 2" xfId="21992"/>
    <cellStyle name="Normal 4 2 13 3 2 2" xfId="21993"/>
    <cellStyle name="Normal 4 2 13 3 3" xfId="21994"/>
    <cellStyle name="Normal 4 2 13 4" xfId="21995"/>
    <cellStyle name="Normal 4 2 13 4 2" xfId="21996"/>
    <cellStyle name="Normal 4 2 13 5" xfId="21997"/>
    <cellStyle name="Normal 4 2 13 5 2" xfId="21998"/>
    <cellStyle name="Normal 4 2 13 6" xfId="21999"/>
    <cellStyle name="Normal 4 2 14" xfId="22000"/>
    <cellStyle name="Normal 4 2 14 2" xfId="22001"/>
    <cellStyle name="Normal 4 2 14 2 2" xfId="22002"/>
    <cellStyle name="Normal 4 2 14 2 2 2" xfId="22003"/>
    <cellStyle name="Normal 4 2 14 2 3" xfId="22004"/>
    <cellStyle name="Normal 4 2 14 3" xfId="22005"/>
    <cellStyle name="Normal 4 2 14 3 2" xfId="22006"/>
    <cellStyle name="Normal 4 2 14 3 2 2" xfId="22007"/>
    <cellStyle name="Normal 4 2 14 3 3" xfId="22008"/>
    <cellStyle name="Normal 4 2 14 4" xfId="22009"/>
    <cellStyle name="Normal 4 2 14 4 2" xfId="22010"/>
    <cellStyle name="Normal 4 2 14 5" xfId="22011"/>
    <cellStyle name="Normal 4 2 14 5 2" xfId="22012"/>
    <cellStyle name="Normal 4 2 14 6" xfId="22013"/>
    <cellStyle name="Normal 4 2 15" xfId="22014"/>
    <cellStyle name="Normal 4 2 15 2" xfId="22015"/>
    <cellStyle name="Normal 4 2 15 2 2" xfId="22016"/>
    <cellStyle name="Normal 4 2 15 2 2 2" xfId="22017"/>
    <cellStyle name="Normal 4 2 15 2 3" xfId="22018"/>
    <cellStyle name="Normal 4 2 15 3" xfId="22019"/>
    <cellStyle name="Normal 4 2 15 3 2" xfId="22020"/>
    <cellStyle name="Normal 4 2 15 3 2 2" xfId="22021"/>
    <cellStyle name="Normal 4 2 15 3 3" xfId="22022"/>
    <cellStyle name="Normal 4 2 15 4" xfId="22023"/>
    <cellStyle name="Normal 4 2 15 4 2" xfId="22024"/>
    <cellStyle name="Normal 4 2 15 5" xfId="22025"/>
    <cellStyle name="Normal 4 2 15 5 2" xfId="22026"/>
    <cellStyle name="Normal 4 2 15 6" xfId="22027"/>
    <cellStyle name="Normal 4 2 16" xfId="22028"/>
    <cellStyle name="Normal 4 2 16 2" xfId="22029"/>
    <cellStyle name="Normal 4 2 16 2 2" xfId="30887"/>
    <cellStyle name="Normal 4 2 16 2 2 2" xfId="34458"/>
    <cellStyle name="Normal 4 2 16 2 3" xfId="32674"/>
    <cellStyle name="Normal 4 2 16 3" xfId="30886"/>
    <cellStyle name="Normal 4 2 16 3 2" xfId="34457"/>
    <cellStyle name="Normal 4 2 16 4" xfId="32673"/>
    <cellStyle name="Normal 4 2 17" xfId="22030"/>
    <cellStyle name="Normal 4 2 17 2" xfId="22031"/>
    <cellStyle name="Normal 4 2 17 2 2" xfId="30889"/>
    <cellStyle name="Normal 4 2 17 2 2 2" xfId="34460"/>
    <cellStyle name="Normal 4 2 17 2 3" xfId="32676"/>
    <cellStyle name="Normal 4 2 17 3" xfId="30888"/>
    <cellStyle name="Normal 4 2 17 3 2" xfId="34459"/>
    <cellStyle name="Normal 4 2 17 4" xfId="32675"/>
    <cellStyle name="Normal 4 2 18" xfId="22032"/>
    <cellStyle name="Normal 4 2 18 2" xfId="22033"/>
    <cellStyle name="Normal 4 2 18 2 2" xfId="22034"/>
    <cellStyle name="Normal 4 2 18 3" xfId="22035"/>
    <cellStyle name="Normal 4 2 19" xfId="22036"/>
    <cellStyle name="Normal 4 2 19 2" xfId="22037"/>
    <cellStyle name="Normal 4 2 19 2 2" xfId="22038"/>
    <cellStyle name="Normal 4 2 19 3" xfId="22039"/>
    <cellStyle name="Normal 4 2 2" xfId="22040"/>
    <cellStyle name="Normal 4 2 2 10" xfId="22041"/>
    <cellStyle name="Normal 4 2 2 11" xfId="22042"/>
    <cellStyle name="Normal 4 2 2 12" xfId="22043"/>
    <cellStyle name="Normal 4 2 2 12 2" xfId="22044"/>
    <cellStyle name="Normal 4 2 2 12 2 2" xfId="30891"/>
    <cellStyle name="Normal 4 2 2 12 2 2 2" xfId="34462"/>
    <cellStyle name="Normal 4 2 2 12 2 3" xfId="32678"/>
    <cellStyle name="Normal 4 2 2 12 3" xfId="30890"/>
    <cellStyle name="Normal 4 2 2 12 3 2" xfId="34461"/>
    <cellStyle name="Normal 4 2 2 12 4" xfId="32677"/>
    <cellStyle name="Normal 4 2 2 13" xfId="22045"/>
    <cellStyle name="Normal 4 2 2 13 2" xfId="22046"/>
    <cellStyle name="Normal 4 2 2 13 2 2" xfId="30893"/>
    <cellStyle name="Normal 4 2 2 13 2 2 2" xfId="34464"/>
    <cellStyle name="Normal 4 2 2 13 2 3" xfId="32680"/>
    <cellStyle name="Normal 4 2 2 13 3" xfId="30892"/>
    <cellStyle name="Normal 4 2 2 13 3 2" xfId="34463"/>
    <cellStyle name="Normal 4 2 2 13 4" xfId="32679"/>
    <cellStyle name="Normal 4 2 2 14" xfId="22047"/>
    <cellStyle name="Normal 4 2 2 14 2" xfId="30894"/>
    <cellStyle name="Normal 4 2 2 14 2 2" xfId="34465"/>
    <cellStyle name="Normal 4 2 2 14 3" xfId="32681"/>
    <cellStyle name="Normal 4 2 2 15" xfId="22048"/>
    <cellStyle name="Normal 4 2 2 2" xfId="22049"/>
    <cellStyle name="Normal 4 2 2 2 2" xfId="22050"/>
    <cellStyle name="Normal 4 2 2 3" xfId="22051"/>
    <cellStyle name="Normal 4 2 2 4" xfId="22052"/>
    <cellStyle name="Normal 4 2 2 5" xfId="22053"/>
    <cellStyle name="Normal 4 2 2 6" xfId="22054"/>
    <cellStyle name="Normal 4 2 2 7" xfId="22055"/>
    <cellStyle name="Normal 4 2 2 8" xfId="22056"/>
    <cellStyle name="Normal 4 2 2 9" xfId="22057"/>
    <cellStyle name="Normal 4 2 20" xfId="22058"/>
    <cellStyle name="Normal 4 2 20 2" xfId="22059"/>
    <cellStyle name="Normal 4 2 21" xfId="22060"/>
    <cellStyle name="Normal 4 2 21 2" xfId="22061"/>
    <cellStyle name="Normal 4 2 22" xfId="22062"/>
    <cellStyle name="Normal 4 2 22 2" xfId="30895"/>
    <cellStyle name="Normal 4 2 22 2 2" xfId="34466"/>
    <cellStyle name="Normal 4 2 22 3" xfId="32682"/>
    <cellStyle name="Normal 4 2 23" xfId="22063"/>
    <cellStyle name="Normal 4 2 24" xfId="30885"/>
    <cellStyle name="Normal 4 2 24 2" xfId="34456"/>
    <cellStyle name="Normal 4 2 25" xfId="32672"/>
    <cellStyle name="Normal 4 2 3" xfId="22064"/>
    <cellStyle name="Normal 4 2 3 10" xfId="22065"/>
    <cellStyle name="Normal 4 2 3 11" xfId="22066"/>
    <cellStyle name="Normal 4 2 3 2" xfId="22067"/>
    <cellStyle name="Normal 4 2 3 2 2" xfId="22068"/>
    <cellStyle name="Normal 4 2 3 3" xfId="22069"/>
    <cellStyle name="Normal 4 2 3 4" xfId="22070"/>
    <cellStyle name="Normal 4 2 3 5" xfId="22071"/>
    <cellStyle name="Normal 4 2 3 6" xfId="22072"/>
    <cellStyle name="Normal 4 2 3 7" xfId="22073"/>
    <cellStyle name="Normal 4 2 3 8" xfId="22074"/>
    <cellStyle name="Normal 4 2 3 9" xfId="22075"/>
    <cellStyle name="Normal 4 2 4" xfId="22076"/>
    <cellStyle name="Normal 4 2 5" xfId="22077"/>
    <cellStyle name="Normal 4 2 5 2" xfId="22078"/>
    <cellStyle name="Normal 4 2 5 2 2" xfId="22079"/>
    <cellStyle name="Normal 4 2 5 2 2 2" xfId="22080"/>
    <cellStyle name="Normal 4 2 5 2 2 2 2" xfId="22081"/>
    <cellStyle name="Normal 4 2 5 2 2 3" xfId="22082"/>
    <cellStyle name="Normal 4 2 5 2 3" xfId="22083"/>
    <cellStyle name="Normal 4 2 5 2 3 2" xfId="22084"/>
    <cellStyle name="Normal 4 2 5 2 3 2 2" xfId="22085"/>
    <cellStyle name="Normal 4 2 5 2 3 3" xfId="22086"/>
    <cellStyle name="Normal 4 2 5 2 4" xfId="22087"/>
    <cellStyle name="Normal 4 2 5 2 4 2" xfId="22088"/>
    <cellStyle name="Normal 4 2 5 2 5" xfId="22089"/>
    <cellStyle name="Normal 4 2 5 2 5 2" xfId="22090"/>
    <cellStyle name="Normal 4 2 5 2 6" xfId="22091"/>
    <cellStyle name="Normal 4 2 5 3" xfId="22092"/>
    <cellStyle name="Normal 4 2 5 3 2" xfId="22093"/>
    <cellStyle name="Normal 4 2 5 3 2 2" xfId="22094"/>
    <cellStyle name="Normal 4 2 5 3 3" xfId="22095"/>
    <cellStyle name="Normal 4 2 5 4" xfId="22096"/>
    <cellStyle name="Normal 4 2 5 4 2" xfId="22097"/>
    <cellStyle name="Normal 4 2 5 4 2 2" xfId="22098"/>
    <cellStyle name="Normal 4 2 5 4 3" xfId="22099"/>
    <cellStyle name="Normal 4 2 5 5" xfId="22100"/>
    <cellStyle name="Normal 4 2 5 5 2" xfId="22101"/>
    <cellStyle name="Normal 4 2 5 6" xfId="22102"/>
    <cellStyle name="Normal 4 2 5 6 2" xfId="22103"/>
    <cellStyle name="Normal 4 2 5 7" xfId="22104"/>
    <cellStyle name="Normal 4 2 6" xfId="22105"/>
    <cellStyle name="Normal 4 2 6 2" xfId="22106"/>
    <cellStyle name="Normal 4 2 6 2 2" xfId="22107"/>
    <cellStyle name="Normal 4 2 6 2 2 2" xfId="22108"/>
    <cellStyle name="Normal 4 2 6 2 3" xfId="22109"/>
    <cellStyle name="Normal 4 2 6 3" xfId="22110"/>
    <cellStyle name="Normal 4 2 6 3 2" xfId="22111"/>
    <cellStyle name="Normal 4 2 6 3 2 2" xfId="22112"/>
    <cellStyle name="Normal 4 2 6 3 3" xfId="22113"/>
    <cellStyle name="Normal 4 2 6 4" xfId="22114"/>
    <cellStyle name="Normal 4 2 6 4 2" xfId="22115"/>
    <cellStyle name="Normal 4 2 6 5" xfId="22116"/>
    <cellStyle name="Normal 4 2 6 5 2" xfId="22117"/>
    <cellStyle name="Normal 4 2 6 6" xfId="22118"/>
    <cellStyle name="Normal 4 2 7" xfId="22119"/>
    <cellStyle name="Normal 4 2 7 2" xfId="22120"/>
    <cellStyle name="Normal 4 2 7 2 2" xfId="22121"/>
    <cellStyle name="Normal 4 2 7 2 2 2" xfId="22122"/>
    <cellStyle name="Normal 4 2 7 2 3" xfId="22123"/>
    <cellStyle name="Normal 4 2 7 3" xfId="22124"/>
    <cellStyle name="Normal 4 2 7 3 2" xfId="22125"/>
    <cellStyle name="Normal 4 2 7 3 2 2" xfId="22126"/>
    <cellStyle name="Normal 4 2 7 3 3" xfId="22127"/>
    <cellStyle name="Normal 4 2 7 4" xfId="22128"/>
    <cellStyle name="Normal 4 2 7 4 2" xfId="22129"/>
    <cellStyle name="Normal 4 2 7 5" xfId="22130"/>
    <cellStyle name="Normal 4 2 7 5 2" xfId="22131"/>
    <cellStyle name="Normal 4 2 7 6" xfId="22132"/>
    <cellStyle name="Normal 4 2 8" xfId="22133"/>
    <cellStyle name="Normal 4 2 8 2" xfId="22134"/>
    <cellStyle name="Normal 4 2 8 2 2" xfId="22135"/>
    <cellStyle name="Normal 4 2 8 2 2 2" xfId="22136"/>
    <cellStyle name="Normal 4 2 8 2 3" xfId="22137"/>
    <cellStyle name="Normal 4 2 8 3" xfId="22138"/>
    <cellStyle name="Normal 4 2 8 3 2" xfId="22139"/>
    <cellStyle name="Normal 4 2 8 3 2 2" xfId="22140"/>
    <cellStyle name="Normal 4 2 8 3 3" xfId="22141"/>
    <cellStyle name="Normal 4 2 8 4" xfId="22142"/>
    <cellStyle name="Normal 4 2 8 4 2" xfId="22143"/>
    <cellStyle name="Normal 4 2 8 5" xfId="22144"/>
    <cellStyle name="Normal 4 2 8 5 2" xfId="22145"/>
    <cellStyle name="Normal 4 2 8 6" xfId="22146"/>
    <cellStyle name="Normal 4 2 9" xfId="22147"/>
    <cellStyle name="Normal 4 2 9 2" xfId="22148"/>
    <cellStyle name="Normal 4 2 9 2 2" xfId="22149"/>
    <cellStyle name="Normal 4 2 9 2 2 2" xfId="22150"/>
    <cellStyle name="Normal 4 2 9 2 3" xfId="22151"/>
    <cellStyle name="Normal 4 2 9 3" xfId="22152"/>
    <cellStyle name="Normal 4 2 9 3 2" xfId="22153"/>
    <cellStyle name="Normal 4 2 9 3 2 2" xfId="22154"/>
    <cellStyle name="Normal 4 2 9 3 3" xfId="22155"/>
    <cellStyle name="Normal 4 2 9 4" xfId="22156"/>
    <cellStyle name="Normal 4 2 9 4 2" xfId="22157"/>
    <cellStyle name="Normal 4 2 9 5" xfId="22158"/>
    <cellStyle name="Normal 4 2 9 5 2" xfId="22159"/>
    <cellStyle name="Normal 4 2 9 6" xfId="22160"/>
    <cellStyle name="Normal 4 2_SALDO" xfId="22161"/>
    <cellStyle name="Normal 4 20" xfId="22162"/>
    <cellStyle name="Normal 4 21" xfId="22163"/>
    <cellStyle name="Normal 4 22" xfId="22164"/>
    <cellStyle name="Normal 4 23" xfId="22165"/>
    <cellStyle name="Normal 4 24" xfId="22166"/>
    <cellStyle name="Normal 4 25" xfId="22167"/>
    <cellStyle name="Normal 4 26" xfId="22168"/>
    <cellStyle name="Normal 4 27" xfId="22169"/>
    <cellStyle name="Normal 4 28" xfId="22170"/>
    <cellStyle name="Normal 4 29" xfId="22171"/>
    <cellStyle name="Normal 4 3" xfId="22172"/>
    <cellStyle name="Normal 4 3 10" xfId="22173"/>
    <cellStyle name="Normal 4 3 11" xfId="22174"/>
    <cellStyle name="Normal 4 3 12" xfId="22175"/>
    <cellStyle name="Normal 4 3 12 2" xfId="22176"/>
    <cellStyle name="Normal 4 3 12 2 2" xfId="30897"/>
    <cellStyle name="Normal 4 3 12 2 2 2" xfId="34468"/>
    <cellStyle name="Normal 4 3 12 2 3" xfId="32684"/>
    <cellStyle name="Normal 4 3 12 3" xfId="30896"/>
    <cellStyle name="Normal 4 3 12 3 2" xfId="34467"/>
    <cellStyle name="Normal 4 3 12 4" xfId="32683"/>
    <cellStyle name="Normal 4 3 13" xfId="22177"/>
    <cellStyle name="Normal 4 3 13 2" xfId="22178"/>
    <cellStyle name="Normal 4 3 13 2 2" xfId="30899"/>
    <cellStyle name="Normal 4 3 13 2 2 2" xfId="34470"/>
    <cellStyle name="Normal 4 3 13 2 3" xfId="32686"/>
    <cellStyle name="Normal 4 3 13 3" xfId="30898"/>
    <cellStyle name="Normal 4 3 13 3 2" xfId="34469"/>
    <cellStyle name="Normal 4 3 13 4" xfId="32685"/>
    <cellStyle name="Normal 4 3 14" xfId="22179"/>
    <cellStyle name="Normal 4 3 14 2" xfId="30900"/>
    <cellStyle name="Normal 4 3 14 2 2" xfId="34471"/>
    <cellStyle name="Normal 4 3 14 3" xfId="32687"/>
    <cellStyle name="Normal 4 3 2" xfId="22180"/>
    <cellStyle name="Normal 4 3 2 2" xfId="22181"/>
    <cellStyle name="Normal 4 3 3" xfId="22182"/>
    <cellStyle name="Normal 4 3 4" xfId="22183"/>
    <cellStyle name="Normal 4 3 5" xfId="22184"/>
    <cellStyle name="Normal 4 3 6" xfId="22185"/>
    <cellStyle name="Normal 4 3 7" xfId="22186"/>
    <cellStyle name="Normal 4 3 8" xfId="22187"/>
    <cellStyle name="Normal 4 3 9" xfId="22188"/>
    <cellStyle name="Normal 4 30" xfId="22189"/>
    <cellStyle name="Normal 4 31" xfId="22190"/>
    <cellStyle name="Normal 4 32" xfId="22191"/>
    <cellStyle name="Normal 4 33" xfId="22192"/>
    <cellStyle name="Normal 4 34" xfId="22193"/>
    <cellStyle name="Normal 4 35" xfId="22194"/>
    <cellStyle name="Normal 4 36" xfId="22195"/>
    <cellStyle name="Normal 4 37" xfId="22196"/>
    <cellStyle name="Normal 4 38" xfId="22197"/>
    <cellStyle name="Normal 4 39" xfId="22198"/>
    <cellStyle name="Normal 4 4" xfId="22199"/>
    <cellStyle name="Normal 4 4 10" xfId="22200"/>
    <cellStyle name="Normal 4 4 11" xfId="22201"/>
    <cellStyle name="Normal 4 4 12" xfId="22202"/>
    <cellStyle name="Normal 4 4 12 2" xfId="22203"/>
    <cellStyle name="Normal 4 4 12 2 2" xfId="30902"/>
    <cellStyle name="Normal 4 4 12 2 2 2" xfId="34473"/>
    <cellStyle name="Normal 4 4 12 2 3" xfId="32689"/>
    <cellStyle name="Normal 4 4 12 3" xfId="30901"/>
    <cellStyle name="Normal 4 4 12 3 2" xfId="34472"/>
    <cellStyle name="Normal 4 4 12 4" xfId="32688"/>
    <cellStyle name="Normal 4 4 13" xfId="22204"/>
    <cellStyle name="Normal 4 4 13 2" xfId="22205"/>
    <cellStyle name="Normal 4 4 13 2 2" xfId="30904"/>
    <cellStyle name="Normal 4 4 13 2 2 2" xfId="34475"/>
    <cellStyle name="Normal 4 4 13 2 3" xfId="32691"/>
    <cellStyle name="Normal 4 4 13 3" xfId="30903"/>
    <cellStyle name="Normal 4 4 13 3 2" xfId="34474"/>
    <cellStyle name="Normal 4 4 13 4" xfId="32690"/>
    <cellStyle name="Normal 4 4 14" xfId="22206"/>
    <cellStyle name="Normal 4 4 14 2" xfId="30905"/>
    <cellStyle name="Normal 4 4 14 2 2" xfId="34476"/>
    <cellStyle name="Normal 4 4 14 3" xfId="32692"/>
    <cellStyle name="Normal 4 4 2" xfId="22207"/>
    <cellStyle name="Normal 4 4 2 2" xfId="22208"/>
    <cellStyle name="Normal 4 4 3" xfId="22209"/>
    <cellStyle name="Normal 4 4 4" xfId="22210"/>
    <cellStyle name="Normal 4 4 5" xfId="22211"/>
    <cellStyle name="Normal 4 4 6" xfId="22212"/>
    <cellStyle name="Normal 4 4 7" xfId="22213"/>
    <cellStyle name="Normal 4 4 8" xfId="22214"/>
    <cellStyle name="Normal 4 4 9" xfId="22215"/>
    <cellStyle name="Normal 4 40" xfId="22216"/>
    <cellStyle name="Normal 4 41" xfId="22217"/>
    <cellStyle name="Normal 4 42" xfId="22218"/>
    <cellStyle name="Normal 4 43" xfId="22219"/>
    <cellStyle name="Normal 4 44" xfId="22220"/>
    <cellStyle name="Normal 4 45" xfId="22221"/>
    <cellStyle name="Normal 4 46" xfId="22222"/>
    <cellStyle name="Normal 4 47" xfId="22223"/>
    <cellStyle name="Normal 4 48" xfId="22224"/>
    <cellStyle name="Normal 4 49" xfId="22225"/>
    <cellStyle name="Normal 4 5" xfId="22226"/>
    <cellStyle name="Normal 4 5 10" xfId="22227"/>
    <cellStyle name="Normal 4 5 11" xfId="22228"/>
    <cellStyle name="Normal 4 5 12" xfId="22229"/>
    <cellStyle name="Normal 4 5 12 2" xfId="22230"/>
    <cellStyle name="Normal 4 5 12 2 2" xfId="30907"/>
    <cellStyle name="Normal 4 5 12 2 2 2" xfId="34478"/>
    <cellStyle name="Normal 4 5 12 2 3" xfId="32694"/>
    <cellStyle name="Normal 4 5 12 3" xfId="30906"/>
    <cellStyle name="Normal 4 5 12 3 2" xfId="34477"/>
    <cellStyle name="Normal 4 5 12 4" xfId="32693"/>
    <cellStyle name="Normal 4 5 13" xfId="22231"/>
    <cellStyle name="Normal 4 5 13 2" xfId="22232"/>
    <cellStyle name="Normal 4 5 13 2 2" xfId="30909"/>
    <cellStyle name="Normal 4 5 13 2 2 2" xfId="34480"/>
    <cellStyle name="Normal 4 5 13 2 3" xfId="32696"/>
    <cellStyle name="Normal 4 5 13 3" xfId="30908"/>
    <cellStyle name="Normal 4 5 13 3 2" xfId="34479"/>
    <cellStyle name="Normal 4 5 13 4" xfId="32695"/>
    <cellStyle name="Normal 4 5 14" xfId="22233"/>
    <cellStyle name="Normal 4 5 14 2" xfId="30910"/>
    <cellStyle name="Normal 4 5 14 2 2" xfId="34481"/>
    <cellStyle name="Normal 4 5 14 3" xfId="32697"/>
    <cellStyle name="Normal 4 5 2" xfId="22234"/>
    <cellStyle name="Normal 4 5 2 2" xfId="22235"/>
    <cellStyle name="Normal 4 5 3" xfId="22236"/>
    <cellStyle name="Normal 4 5 4" xfId="22237"/>
    <cellStyle name="Normal 4 5 5" xfId="22238"/>
    <cellStyle name="Normal 4 5 6" xfId="22239"/>
    <cellStyle name="Normal 4 5 7" xfId="22240"/>
    <cellStyle name="Normal 4 5 8" xfId="22241"/>
    <cellStyle name="Normal 4 5 9" xfId="22242"/>
    <cellStyle name="Normal 4 50" xfId="22243"/>
    <cellStyle name="Normal 4 51" xfId="22244"/>
    <cellStyle name="Normal 4 52" xfId="22245"/>
    <cellStyle name="Normal 4 53" xfId="22246"/>
    <cellStyle name="Normal 4 54" xfId="22247"/>
    <cellStyle name="Normal 4 55" xfId="22248"/>
    <cellStyle name="Normal 4 56" xfId="22249"/>
    <cellStyle name="Normal 4 57" xfId="22250"/>
    <cellStyle name="Normal 4 58" xfId="22251"/>
    <cellStyle name="Normal 4 59" xfId="22252"/>
    <cellStyle name="Normal 4 6" xfId="22253"/>
    <cellStyle name="Normal 4 6 2" xfId="22254"/>
    <cellStyle name="Normal 4 6 2 2" xfId="22255"/>
    <cellStyle name="Normal 4 6 2 2 2" xfId="30913"/>
    <cellStyle name="Normal 4 6 2 2 2 2" xfId="34484"/>
    <cellStyle name="Normal 4 6 2 2 3" xfId="32700"/>
    <cellStyle name="Normal 4 6 2 3" xfId="30912"/>
    <cellStyle name="Normal 4 6 2 3 2" xfId="34483"/>
    <cellStyle name="Normal 4 6 2 4" xfId="32699"/>
    <cellStyle name="Normal 4 6 3" xfId="22256"/>
    <cellStyle name="Normal 4 6 3 2" xfId="22257"/>
    <cellStyle name="Normal 4 6 3 2 2" xfId="30915"/>
    <cellStyle name="Normal 4 6 3 2 2 2" xfId="34486"/>
    <cellStyle name="Normal 4 6 3 2 3" xfId="32702"/>
    <cellStyle name="Normal 4 6 3 3" xfId="30914"/>
    <cellStyle name="Normal 4 6 3 3 2" xfId="34485"/>
    <cellStyle name="Normal 4 6 3 4" xfId="32701"/>
    <cellStyle name="Normal 4 6 4" xfId="22258"/>
    <cellStyle name="Normal 4 6 4 2" xfId="30916"/>
    <cellStyle name="Normal 4 6 4 2 2" xfId="34487"/>
    <cellStyle name="Normal 4 6 4 3" xfId="32703"/>
    <cellStyle name="Normal 4 6 5" xfId="30911"/>
    <cellStyle name="Normal 4 6 5 2" xfId="34482"/>
    <cellStyle name="Normal 4 6 6" xfId="32698"/>
    <cellStyle name="Normal 4 60" xfId="22259"/>
    <cellStyle name="Normal 4 61" xfId="22260"/>
    <cellStyle name="Normal 4 62" xfId="22261"/>
    <cellStyle name="Normal 4 63" xfId="22262"/>
    <cellStyle name="Normal 4 64" xfId="22263"/>
    <cellStyle name="Normal 4 65" xfId="22264"/>
    <cellStyle name="Normal 4 66" xfId="30877"/>
    <cellStyle name="Normal 4 66 2" xfId="34448"/>
    <cellStyle name="Normal 4 67" xfId="32664"/>
    <cellStyle name="Normal 4 7" xfId="22265"/>
    <cellStyle name="Normal 4 7 2" xfId="22266"/>
    <cellStyle name="Normal 4 7 2 2" xfId="22267"/>
    <cellStyle name="Normal 4 7 2 2 2" xfId="30919"/>
    <cellStyle name="Normal 4 7 2 2 2 2" xfId="34490"/>
    <cellStyle name="Normal 4 7 2 2 3" xfId="32706"/>
    <cellStyle name="Normal 4 7 2 3" xfId="30918"/>
    <cellStyle name="Normal 4 7 2 3 2" xfId="34489"/>
    <cellStyle name="Normal 4 7 2 4" xfId="32705"/>
    <cellStyle name="Normal 4 7 3" xfId="22268"/>
    <cellStyle name="Normal 4 7 3 2" xfId="30920"/>
    <cellStyle name="Normal 4 7 3 2 2" xfId="34491"/>
    <cellStyle name="Normal 4 7 3 3" xfId="32707"/>
    <cellStyle name="Normal 4 7 4" xfId="30917"/>
    <cellStyle name="Normal 4 7 4 2" xfId="34488"/>
    <cellStyle name="Normal 4 7 5" xfId="32704"/>
    <cellStyle name="Normal 4 8" xfId="22269"/>
    <cellStyle name="Normal 4 8 2" xfId="22270"/>
    <cellStyle name="Normal 4 8 2 2" xfId="22271"/>
    <cellStyle name="Normal 4 8 2 2 2" xfId="30923"/>
    <cellStyle name="Normal 4 8 2 2 2 2" xfId="34494"/>
    <cellStyle name="Normal 4 8 2 2 3" xfId="32710"/>
    <cellStyle name="Normal 4 8 2 3" xfId="30922"/>
    <cellStyle name="Normal 4 8 2 3 2" xfId="34493"/>
    <cellStyle name="Normal 4 8 2 4" xfId="32709"/>
    <cellStyle name="Normal 4 8 3" xfId="22272"/>
    <cellStyle name="Normal 4 8 3 2" xfId="30924"/>
    <cellStyle name="Normal 4 8 3 2 2" xfId="34495"/>
    <cellStyle name="Normal 4 8 3 3" xfId="32711"/>
    <cellStyle name="Normal 4 8 4" xfId="30921"/>
    <cellStyle name="Normal 4 8 4 2" xfId="34492"/>
    <cellStyle name="Normal 4 8 5" xfId="32708"/>
    <cellStyle name="Normal 4 9" xfId="22273"/>
    <cellStyle name="Normal 4 9 2" xfId="22274"/>
    <cellStyle name="Normal 4 9 2 2" xfId="22275"/>
    <cellStyle name="Normal 4 9 2 2 2" xfId="30927"/>
    <cellStyle name="Normal 4 9 2 2 2 2" xfId="34498"/>
    <cellStyle name="Normal 4 9 2 2 3" xfId="32714"/>
    <cellStyle name="Normal 4 9 2 3" xfId="30926"/>
    <cellStyle name="Normal 4 9 2 3 2" xfId="34497"/>
    <cellStyle name="Normal 4 9 2 4" xfId="32713"/>
    <cellStyle name="Normal 4 9 3" xfId="22276"/>
    <cellStyle name="Normal 4 9 3 2" xfId="30928"/>
    <cellStyle name="Normal 4 9 3 2 2" xfId="34499"/>
    <cellStyle name="Normal 4 9 3 3" xfId="32715"/>
    <cellStyle name="Normal 4 9 4" xfId="30925"/>
    <cellStyle name="Normal 4 9 4 2" xfId="34496"/>
    <cellStyle name="Normal 4 9 5" xfId="32712"/>
    <cellStyle name="Normal 4_SALDO" xfId="22277"/>
    <cellStyle name="Normal 40" xfId="22278"/>
    <cellStyle name="Normal 40 10" xfId="32716"/>
    <cellStyle name="Normal 40 2" xfId="22279"/>
    <cellStyle name="Normal 40 2 2" xfId="22280"/>
    <cellStyle name="Normal 40 2 2 2" xfId="30931"/>
    <cellStyle name="Normal 40 2 2 2 2" xfId="34502"/>
    <cellStyle name="Normal 40 2 2 3" xfId="32718"/>
    <cellStyle name="Normal 40 2 3" xfId="30930"/>
    <cellStyle name="Normal 40 2 3 2" xfId="34501"/>
    <cellStyle name="Normal 40 2 4" xfId="32717"/>
    <cellStyle name="Normal 40 3" xfId="22281"/>
    <cellStyle name="Normal 40 3 2" xfId="22282"/>
    <cellStyle name="Normal 40 3 2 2" xfId="22283"/>
    <cellStyle name="Normal 40 3 3" xfId="22284"/>
    <cellStyle name="Normal 40 4" xfId="22285"/>
    <cellStyle name="Normal 40 4 2" xfId="22286"/>
    <cellStyle name="Normal 40 4 2 2" xfId="22287"/>
    <cellStyle name="Normal 40 4 3" xfId="22288"/>
    <cellStyle name="Normal 40 5" xfId="22289"/>
    <cellStyle name="Normal 40 5 2" xfId="22290"/>
    <cellStyle name="Normal 40 6" xfId="22291"/>
    <cellStyle name="Normal 40 6 2" xfId="22292"/>
    <cellStyle name="Normal 40 7" xfId="22293"/>
    <cellStyle name="Normal 40 7 2" xfId="30932"/>
    <cellStyle name="Normal 40 7 2 2" xfId="34503"/>
    <cellStyle name="Normal 40 7 3" xfId="32719"/>
    <cellStyle name="Normal 40 8" xfId="22294"/>
    <cellStyle name="Normal 40 9" xfId="30929"/>
    <cellStyle name="Normal 40 9 2" xfId="34500"/>
    <cellStyle name="Normal 41" xfId="22295"/>
    <cellStyle name="Normal 41 2" xfId="22296"/>
    <cellStyle name="Normal 41 2 2" xfId="22297"/>
    <cellStyle name="Normal 41 2 2 2" xfId="30935"/>
    <cellStyle name="Normal 41 2 2 2 2" xfId="34506"/>
    <cellStyle name="Normal 41 2 2 3" xfId="32722"/>
    <cellStyle name="Normal 41 2 3" xfId="30934"/>
    <cellStyle name="Normal 41 2 3 2" xfId="34505"/>
    <cellStyle name="Normal 41 2 4" xfId="32721"/>
    <cellStyle name="Normal 41 3" xfId="22298"/>
    <cellStyle name="Normal 41 3 2" xfId="30936"/>
    <cellStyle name="Normal 41 3 2 2" xfId="34507"/>
    <cellStyle name="Normal 41 3 3" xfId="32723"/>
    <cellStyle name="Normal 41 4" xfId="30933"/>
    <cellStyle name="Normal 41 4 2" xfId="34504"/>
    <cellStyle name="Normal 41 5" xfId="32720"/>
    <cellStyle name="Normal 42" xfId="22299"/>
    <cellStyle name="Normal 42 2" xfId="22300"/>
    <cellStyle name="Normal 42 2 2" xfId="30938"/>
    <cellStyle name="Normal 42 2 2 2" xfId="34509"/>
    <cellStyle name="Normal 42 2 3" xfId="32725"/>
    <cellStyle name="Normal 42 3" xfId="30937"/>
    <cellStyle name="Normal 42 3 2" xfId="34508"/>
    <cellStyle name="Normal 42 4" xfId="32724"/>
    <cellStyle name="Normal 43" xfId="22301"/>
    <cellStyle name="Normal 43 2" xfId="22302"/>
    <cellStyle name="Normal 43 2 2" xfId="30940"/>
    <cellStyle name="Normal 43 2 2 2" xfId="34511"/>
    <cellStyle name="Normal 43 2 3" xfId="32727"/>
    <cellStyle name="Normal 43 3" xfId="30939"/>
    <cellStyle name="Normal 43 3 2" xfId="34510"/>
    <cellStyle name="Normal 43 4" xfId="32726"/>
    <cellStyle name="Normal 44" xfId="22303"/>
    <cellStyle name="Normal 44 2" xfId="22304"/>
    <cellStyle name="Normal 44 2 2" xfId="30942"/>
    <cellStyle name="Normal 44 2 2 2" xfId="34513"/>
    <cellStyle name="Normal 44 2 3" xfId="32729"/>
    <cellStyle name="Normal 44 3" xfId="30941"/>
    <cellStyle name="Normal 44 3 2" xfId="34512"/>
    <cellStyle name="Normal 44 4" xfId="32728"/>
    <cellStyle name="Normal 45" xfId="22305"/>
    <cellStyle name="Normal 45 2" xfId="22306"/>
    <cellStyle name="Normal 45 2 2" xfId="30943"/>
    <cellStyle name="Normal 45 2 2 2" xfId="34514"/>
    <cellStyle name="Normal 45 2 3" xfId="32730"/>
    <cellStyle name="Normal 46" xfId="22307"/>
    <cellStyle name="Normal 46 2" xfId="22308"/>
    <cellStyle name="Normal 46 2 2" xfId="22309"/>
    <cellStyle name="Normal 46 2 2 2" xfId="22310"/>
    <cellStyle name="Normal 46 2 3" xfId="22311"/>
    <cellStyle name="Normal 46 3" xfId="22312"/>
    <cellStyle name="Normal 46 3 2" xfId="22313"/>
    <cellStyle name="Normal 46 3 2 2" xfId="22314"/>
    <cellStyle name="Normal 46 3 3" xfId="22315"/>
    <cellStyle name="Normal 46 4" xfId="22316"/>
    <cellStyle name="Normal 46 4 2" xfId="22317"/>
    <cellStyle name="Normal 46 5" xfId="22318"/>
    <cellStyle name="Normal 46 5 2" xfId="22319"/>
    <cellStyle name="Normal 46 6" xfId="22320"/>
    <cellStyle name="Normal 46 6 2" xfId="30944"/>
    <cellStyle name="Normal 46 6 2 2" xfId="34515"/>
    <cellStyle name="Normal 46 6 3" xfId="32731"/>
    <cellStyle name="Normal 46 7" xfId="22321"/>
    <cellStyle name="Normal 47" xfId="22322"/>
    <cellStyle name="Normal 47 2" xfId="22323"/>
    <cellStyle name="Normal 48" xfId="22324"/>
    <cellStyle name="Normal 48 2" xfId="22325"/>
    <cellStyle name="Normal 48 2 2" xfId="22326"/>
    <cellStyle name="Normal 48 2 2 2" xfId="22327"/>
    <cellStyle name="Normal 48 2 3" xfId="22328"/>
    <cellStyle name="Normal 48 3" xfId="22329"/>
    <cellStyle name="Normal 48 3 2" xfId="22330"/>
    <cellStyle name="Normal 48 3 2 2" xfId="22331"/>
    <cellStyle name="Normal 48 3 3" xfId="22332"/>
    <cellStyle name="Normal 48 4" xfId="22333"/>
    <cellStyle name="Normal 48 4 2" xfId="22334"/>
    <cellStyle name="Normal 48 5" xfId="22335"/>
    <cellStyle name="Normal 48 5 2" xfId="22336"/>
    <cellStyle name="Normal 48 6" xfId="22337"/>
    <cellStyle name="Normal 48 6 2" xfId="30945"/>
    <cellStyle name="Normal 48 6 2 2" xfId="34516"/>
    <cellStyle name="Normal 48 6 3" xfId="32732"/>
    <cellStyle name="Normal 48 7" xfId="22338"/>
    <cellStyle name="Normal 49" xfId="22339"/>
    <cellStyle name="Normal 49 2" xfId="22340"/>
    <cellStyle name="Normal 49 3" xfId="22341"/>
    <cellStyle name="Normal 49 3 2" xfId="30947"/>
    <cellStyle name="Normal 49 3 2 2" xfId="34518"/>
    <cellStyle name="Normal 49 3 3" xfId="32734"/>
    <cellStyle name="Normal 49 4" xfId="30946"/>
    <cellStyle name="Normal 49 4 2" xfId="34517"/>
    <cellStyle name="Normal 49 5" xfId="32733"/>
    <cellStyle name="Normal 5" xfId="22342"/>
    <cellStyle name="Normal 5 10" xfId="22343"/>
    <cellStyle name="Normal 5 10 2" xfId="22344"/>
    <cellStyle name="Normal 5 10 2 2" xfId="22345"/>
    <cellStyle name="Normal 5 10 2 2 2" xfId="22346"/>
    <cellStyle name="Normal 5 10 2 3" xfId="22347"/>
    <cellStyle name="Normal 5 10 3" xfId="22348"/>
    <cellStyle name="Normal 5 10 3 2" xfId="22349"/>
    <cellStyle name="Normal 5 10 3 2 2" xfId="22350"/>
    <cellStyle name="Normal 5 10 3 3" xfId="22351"/>
    <cellStyle name="Normal 5 10 4" xfId="22352"/>
    <cellStyle name="Normal 5 10 4 2" xfId="22353"/>
    <cellStyle name="Normal 5 10 5" xfId="22354"/>
    <cellStyle name="Normal 5 10 5 2" xfId="22355"/>
    <cellStyle name="Normal 5 10 6" xfId="22356"/>
    <cellStyle name="Normal 5 11" xfId="22357"/>
    <cellStyle name="Normal 5 11 2" xfId="22358"/>
    <cellStyle name="Normal 5 11 2 2" xfId="22359"/>
    <cellStyle name="Normal 5 11 2 2 2" xfId="22360"/>
    <cellStyle name="Normal 5 11 2 3" xfId="22361"/>
    <cellStyle name="Normal 5 11 3" xfId="22362"/>
    <cellStyle name="Normal 5 11 3 2" xfId="22363"/>
    <cellStyle name="Normal 5 11 3 2 2" xfId="22364"/>
    <cellStyle name="Normal 5 11 3 3" xfId="22365"/>
    <cellStyle name="Normal 5 11 4" xfId="22366"/>
    <cellStyle name="Normal 5 11 4 2" xfId="22367"/>
    <cellStyle name="Normal 5 11 5" xfId="22368"/>
    <cellStyle name="Normal 5 11 5 2" xfId="22369"/>
    <cellStyle name="Normal 5 11 6" xfId="22370"/>
    <cellStyle name="Normal 5 12" xfId="22371"/>
    <cellStyle name="Normal 5 12 2" xfId="22372"/>
    <cellStyle name="Normal 5 12 2 2" xfId="22373"/>
    <cellStyle name="Normal 5 12 2 2 2" xfId="22374"/>
    <cellStyle name="Normal 5 12 2 3" xfId="22375"/>
    <cellStyle name="Normal 5 12 3" xfId="22376"/>
    <cellStyle name="Normal 5 12 3 2" xfId="22377"/>
    <cellStyle name="Normal 5 12 3 2 2" xfId="22378"/>
    <cellStyle name="Normal 5 12 3 3" xfId="22379"/>
    <cellStyle name="Normal 5 12 4" xfId="22380"/>
    <cellStyle name="Normal 5 12 4 2" xfId="22381"/>
    <cellStyle name="Normal 5 12 5" xfId="22382"/>
    <cellStyle name="Normal 5 12 5 2" xfId="22383"/>
    <cellStyle name="Normal 5 12 6" xfId="22384"/>
    <cellStyle name="Normal 5 13" xfId="22385"/>
    <cellStyle name="Normal 5 13 2" xfId="22386"/>
    <cellStyle name="Normal 5 13 2 2" xfId="22387"/>
    <cellStyle name="Normal 5 13 2 2 2" xfId="22388"/>
    <cellStyle name="Normal 5 13 2 3" xfId="22389"/>
    <cellStyle name="Normal 5 13 3" xfId="22390"/>
    <cellStyle name="Normal 5 13 3 2" xfId="22391"/>
    <cellStyle name="Normal 5 13 3 2 2" xfId="22392"/>
    <cellStyle name="Normal 5 13 3 3" xfId="22393"/>
    <cellStyle name="Normal 5 13 4" xfId="22394"/>
    <cellStyle name="Normal 5 13 4 2" xfId="22395"/>
    <cellStyle name="Normal 5 13 5" xfId="22396"/>
    <cellStyle name="Normal 5 13 5 2" xfId="22397"/>
    <cellStyle name="Normal 5 13 6" xfId="22398"/>
    <cellStyle name="Normal 5 14" xfId="22399"/>
    <cellStyle name="Normal 5 14 2" xfId="22400"/>
    <cellStyle name="Normal 5 14 2 2" xfId="22401"/>
    <cellStyle name="Normal 5 14 2 2 2" xfId="22402"/>
    <cellStyle name="Normal 5 14 2 3" xfId="22403"/>
    <cellStyle name="Normal 5 14 3" xfId="22404"/>
    <cellStyle name="Normal 5 14 3 2" xfId="22405"/>
    <cellStyle name="Normal 5 14 3 2 2" xfId="22406"/>
    <cellStyle name="Normal 5 14 3 3" xfId="22407"/>
    <cellStyle name="Normal 5 14 4" xfId="22408"/>
    <cellStyle name="Normal 5 14 4 2" xfId="22409"/>
    <cellStyle name="Normal 5 14 5" xfId="22410"/>
    <cellStyle name="Normal 5 14 5 2" xfId="22411"/>
    <cellStyle name="Normal 5 14 6" xfId="22412"/>
    <cellStyle name="Normal 5 15" xfId="22413"/>
    <cellStyle name="Normal 5 15 2" xfId="22414"/>
    <cellStyle name="Normal 5 15 2 2" xfId="22415"/>
    <cellStyle name="Normal 5 15 2 2 2" xfId="22416"/>
    <cellStyle name="Normal 5 15 2 3" xfId="22417"/>
    <cellStyle name="Normal 5 15 3" xfId="22418"/>
    <cellStyle name="Normal 5 15 3 2" xfId="22419"/>
    <cellStyle name="Normal 5 15 3 2 2" xfId="22420"/>
    <cellStyle name="Normal 5 15 3 3" xfId="22421"/>
    <cellStyle name="Normal 5 15 4" xfId="22422"/>
    <cellStyle name="Normal 5 15 4 2" xfId="22423"/>
    <cellStyle name="Normal 5 15 5" xfId="22424"/>
    <cellStyle name="Normal 5 15 5 2" xfId="22425"/>
    <cellStyle name="Normal 5 15 6" xfId="22426"/>
    <cellStyle name="Normal 5 16" xfId="22427"/>
    <cellStyle name="Normal 5 16 2" xfId="22428"/>
    <cellStyle name="Normal 5 16 2 2" xfId="22429"/>
    <cellStyle name="Normal 5 16 2 2 2" xfId="22430"/>
    <cellStyle name="Normal 5 16 2 3" xfId="22431"/>
    <cellStyle name="Normal 5 16 3" xfId="22432"/>
    <cellStyle name="Normal 5 16 3 2" xfId="22433"/>
    <cellStyle name="Normal 5 16 3 2 2" xfId="22434"/>
    <cellStyle name="Normal 5 16 3 3" xfId="22435"/>
    <cellStyle name="Normal 5 16 4" xfId="22436"/>
    <cellStyle name="Normal 5 16 4 2" xfId="22437"/>
    <cellStyle name="Normal 5 16 5" xfId="22438"/>
    <cellStyle name="Normal 5 16 5 2" xfId="22439"/>
    <cellStyle name="Normal 5 16 6" xfId="22440"/>
    <cellStyle name="Normal 5 17" xfId="22441"/>
    <cellStyle name="Normal 5 18" xfId="22442"/>
    <cellStyle name="Normal 5 18 2" xfId="22443"/>
    <cellStyle name="Normal 5 18 2 2" xfId="22444"/>
    <cellStyle name="Normal 5 18 2 2 2" xfId="22445"/>
    <cellStyle name="Normal 5 18 2 3" xfId="22446"/>
    <cellStyle name="Normal 5 18 3" xfId="22447"/>
    <cellStyle name="Normal 5 18 3 2" xfId="22448"/>
    <cellStyle name="Normal 5 18 3 2 2" xfId="22449"/>
    <cellStyle name="Normal 5 18 3 3" xfId="22450"/>
    <cellStyle name="Normal 5 18 4" xfId="22451"/>
    <cellStyle name="Normal 5 18 4 2" xfId="22452"/>
    <cellStyle name="Normal 5 18 5" xfId="22453"/>
    <cellStyle name="Normal 5 18 5 2" xfId="22454"/>
    <cellStyle name="Normal 5 18 6" xfId="22455"/>
    <cellStyle name="Normal 5 19" xfId="22456"/>
    <cellStyle name="Normal 5 19 2" xfId="22457"/>
    <cellStyle name="Normal 5 19 2 2" xfId="22458"/>
    <cellStyle name="Normal 5 19 2 2 2" xfId="22459"/>
    <cellStyle name="Normal 5 19 2 3" xfId="22460"/>
    <cellStyle name="Normal 5 19 3" xfId="22461"/>
    <cellStyle name="Normal 5 19 3 2" xfId="22462"/>
    <cellStyle name="Normal 5 19 3 2 2" xfId="22463"/>
    <cellStyle name="Normal 5 19 3 3" xfId="22464"/>
    <cellStyle name="Normal 5 19 4" xfId="22465"/>
    <cellStyle name="Normal 5 19 4 2" xfId="22466"/>
    <cellStyle name="Normal 5 19 5" xfId="22467"/>
    <cellStyle name="Normal 5 19 5 2" xfId="22468"/>
    <cellStyle name="Normal 5 19 6" xfId="22469"/>
    <cellStyle name="Normal 5 2" xfId="22470"/>
    <cellStyle name="Normal 5 2 10" xfId="22471"/>
    <cellStyle name="Normal 5 2 10 2" xfId="22472"/>
    <cellStyle name="Normal 5 2 10 2 2" xfId="22473"/>
    <cellStyle name="Normal 5 2 10 2 2 2" xfId="22474"/>
    <cellStyle name="Normal 5 2 10 2 3" xfId="22475"/>
    <cellStyle name="Normal 5 2 10 3" xfId="22476"/>
    <cellStyle name="Normal 5 2 10 3 2" xfId="22477"/>
    <cellStyle name="Normal 5 2 10 3 2 2" xfId="22478"/>
    <cellStyle name="Normal 5 2 10 3 3" xfId="22479"/>
    <cellStyle name="Normal 5 2 10 4" xfId="22480"/>
    <cellStyle name="Normal 5 2 10 4 2" xfId="22481"/>
    <cellStyle name="Normal 5 2 10 5" xfId="22482"/>
    <cellStyle name="Normal 5 2 10 5 2" xfId="22483"/>
    <cellStyle name="Normal 5 2 10 6" xfId="22484"/>
    <cellStyle name="Normal 5 2 11" xfId="22485"/>
    <cellStyle name="Normal 5 2 11 2" xfId="22486"/>
    <cellStyle name="Normal 5 2 11 2 2" xfId="22487"/>
    <cellStyle name="Normal 5 2 11 2 2 2" xfId="22488"/>
    <cellStyle name="Normal 5 2 11 2 3" xfId="22489"/>
    <cellStyle name="Normal 5 2 11 3" xfId="22490"/>
    <cellStyle name="Normal 5 2 11 3 2" xfId="22491"/>
    <cellStyle name="Normal 5 2 11 3 2 2" xfId="22492"/>
    <cellStyle name="Normal 5 2 11 3 3" xfId="22493"/>
    <cellStyle name="Normal 5 2 11 4" xfId="22494"/>
    <cellStyle name="Normal 5 2 11 4 2" xfId="22495"/>
    <cellStyle name="Normal 5 2 11 5" xfId="22496"/>
    <cellStyle name="Normal 5 2 11 5 2" xfId="22497"/>
    <cellStyle name="Normal 5 2 11 6" xfId="22498"/>
    <cellStyle name="Normal 5 2 12" xfId="22499"/>
    <cellStyle name="Normal 5 2 12 2" xfId="22500"/>
    <cellStyle name="Normal 5 2 12 2 2" xfId="22501"/>
    <cellStyle name="Normal 5 2 12 2 2 2" xfId="22502"/>
    <cellStyle name="Normal 5 2 12 2 3" xfId="22503"/>
    <cellStyle name="Normal 5 2 12 3" xfId="22504"/>
    <cellStyle name="Normal 5 2 12 3 2" xfId="22505"/>
    <cellStyle name="Normal 5 2 12 3 2 2" xfId="22506"/>
    <cellStyle name="Normal 5 2 12 3 3" xfId="22507"/>
    <cellStyle name="Normal 5 2 12 4" xfId="22508"/>
    <cellStyle name="Normal 5 2 12 4 2" xfId="22509"/>
    <cellStyle name="Normal 5 2 12 5" xfId="22510"/>
    <cellStyle name="Normal 5 2 12 5 2" xfId="22511"/>
    <cellStyle name="Normal 5 2 12 6" xfId="22512"/>
    <cellStyle name="Normal 5 2 13" xfId="22513"/>
    <cellStyle name="Normal 5 2 13 2" xfId="22514"/>
    <cellStyle name="Normal 5 2 13 2 2" xfId="22515"/>
    <cellStyle name="Normal 5 2 13 2 2 2" xfId="22516"/>
    <cellStyle name="Normal 5 2 13 2 3" xfId="22517"/>
    <cellStyle name="Normal 5 2 13 3" xfId="22518"/>
    <cellStyle name="Normal 5 2 13 3 2" xfId="22519"/>
    <cellStyle name="Normal 5 2 13 3 2 2" xfId="22520"/>
    <cellStyle name="Normal 5 2 13 3 3" xfId="22521"/>
    <cellStyle name="Normal 5 2 13 4" xfId="22522"/>
    <cellStyle name="Normal 5 2 13 4 2" xfId="22523"/>
    <cellStyle name="Normal 5 2 13 5" xfId="22524"/>
    <cellStyle name="Normal 5 2 13 5 2" xfId="22525"/>
    <cellStyle name="Normal 5 2 13 6" xfId="22526"/>
    <cellStyle name="Normal 5 2 14" xfId="22527"/>
    <cellStyle name="Normal 5 2 14 2" xfId="22528"/>
    <cellStyle name="Normal 5 2 14 2 2" xfId="22529"/>
    <cellStyle name="Normal 5 2 14 2 2 2" xfId="22530"/>
    <cellStyle name="Normal 5 2 14 2 3" xfId="22531"/>
    <cellStyle name="Normal 5 2 14 3" xfId="22532"/>
    <cellStyle name="Normal 5 2 14 3 2" xfId="22533"/>
    <cellStyle name="Normal 5 2 14 3 2 2" xfId="22534"/>
    <cellStyle name="Normal 5 2 14 3 3" xfId="22535"/>
    <cellStyle name="Normal 5 2 14 4" xfId="22536"/>
    <cellStyle name="Normal 5 2 14 4 2" xfId="22537"/>
    <cellStyle name="Normal 5 2 14 5" xfId="22538"/>
    <cellStyle name="Normal 5 2 14 5 2" xfId="22539"/>
    <cellStyle name="Normal 5 2 14 6" xfId="22540"/>
    <cellStyle name="Normal 5 2 15" xfId="22541"/>
    <cellStyle name="Normal 5 2 16" xfId="22542"/>
    <cellStyle name="Normal 5 2 16 2" xfId="22543"/>
    <cellStyle name="Normal 5 2 16 2 2" xfId="22544"/>
    <cellStyle name="Normal 5 2 16 2 2 2" xfId="22545"/>
    <cellStyle name="Normal 5 2 16 2 3" xfId="22546"/>
    <cellStyle name="Normal 5 2 16 3" xfId="22547"/>
    <cellStyle name="Normal 5 2 16 3 2" xfId="22548"/>
    <cellStyle name="Normal 5 2 16 3 2 2" xfId="22549"/>
    <cellStyle name="Normal 5 2 16 3 3" xfId="22550"/>
    <cellStyle name="Normal 5 2 16 4" xfId="22551"/>
    <cellStyle name="Normal 5 2 16 4 2" xfId="22552"/>
    <cellStyle name="Normal 5 2 16 5" xfId="22553"/>
    <cellStyle name="Normal 5 2 16 5 2" xfId="22554"/>
    <cellStyle name="Normal 5 2 16 6" xfId="22555"/>
    <cellStyle name="Normal 5 2 17" xfId="22556"/>
    <cellStyle name="Normal 5 2 17 2" xfId="22557"/>
    <cellStyle name="Normal 5 2 17 2 2" xfId="22558"/>
    <cellStyle name="Normal 5 2 17 2 2 2" xfId="22559"/>
    <cellStyle name="Normal 5 2 17 2 3" xfId="22560"/>
    <cellStyle name="Normal 5 2 17 3" xfId="22561"/>
    <cellStyle name="Normal 5 2 17 3 2" xfId="22562"/>
    <cellStyle name="Normal 5 2 17 3 2 2" xfId="22563"/>
    <cellStyle name="Normal 5 2 17 3 3" xfId="22564"/>
    <cellStyle name="Normal 5 2 17 4" xfId="22565"/>
    <cellStyle name="Normal 5 2 17 4 2" xfId="22566"/>
    <cellStyle name="Normal 5 2 17 5" xfId="22567"/>
    <cellStyle name="Normal 5 2 17 5 2" xfId="22568"/>
    <cellStyle name="Normal 5 2 17 6" xfId="22569"/>
    <cellStyle name="Normal 5 2 18" xfId="22570"/>
    <cellStyle name="Normal 5 2 18 2" xfId="22571"/>
    <cellStyle name="Normal 5 2 18 2 2" xfId="22572"/>
    <cellStyle name="Normal 5 2 18 2 2 2" xfId="22573"/>
    <cellStyle name="Normal 5 2 18 2 3" xfId="22574"/>
    <cellStyle name="Normal 5 2 18 3" xfId="22575"/>
    <cellStyle name="Normal 5 2 18 3 2" xfId="22576"/>
    <cellStyle name="Normal 5 2 18 3 2 2" xfId="22577"/>
    <cellStyle name="Normal 5 2 18 3 3" xfId="22578"/>
    <cellStyle name="Normal 5 2 18 4" xfId="22579"/>
    <cellStyle name="Normal 5 2 18 4 2" xfId="22580"/>
    <cellStyle name="Normal 5 2 18 5" xfId="22581"/>
    <cellStyle name="Normal 5 2 18 5 2" xfId="22582"/>
    <cellStyle name="Normal 5 2 18 6" xfId="22583"/>
    <cellStyle name="Normal 5 2 19" xfId="22584"/>
    <cellStyle name="Normal 5 2 19 2" xfId="22585"/>
    <cellStyle name="Normal 5 2 19 2 2" xfId="22586"/>
    <cellStyle name="Normal 5 2 19 2 2 2" xfId="22587"/>
    <cellStyle name="Normal 5 2 19 2 3" xfId="22588"/>
    <cellStyle name="Normal 5 2 19 3" xfId="22589"/>
    <cellStyle name="Normal 5 2 19 3 2" xfId="22590"/>
    <cellStyle name="Normal 5 2 19 3 2 2" xfId="22591"/>
    <cellStyle name="Normal 5 2 19 3 3" xfId="22592"/>
    <cellStyle name="Normal 5 2 19 4" xfId="22593"/>
    <cellStyle name="Normal 5 2 19 4 2" xfId="22594"/>
    <cellStyle name="Normal 5 2 19 5" xfId="22595"/>
    <cellStyle name="Normal 5 2 19 5 2" xfId="22596"/>
    <cellStyle name="Normal 5 2 19 6" xfId="22597"/>
    <cellStyle name="Normal 5 2 2" xfId="22598"/>
    <cellStyle name="Normal 5 2 2 10" xfId="22599"/>
    <cellStyle name="Normal 5 2 2 11" xfId="22600"/>
    <cellStyle name="Normal 5 2 2 2" xfId="22601"/>
    <cellStyle name="Normal 5 2 2 2 2" xfId="22602"/>
    <cellStyle name="Normal 5 2 2 2 2 2" xfId="22603"/>
    <cellStyle name="Normal 5 2 2 2 2 2 2" xfId="22604"/>
    <cellStyle name="Normal 5 2 2 2 2 3" xfId="22605"/>
    <cellStyle name="Normal 5 2 2 2 3" xfId="22606"/>
    <cellStyle name="Normal 5 2 2 2 3 2" xfId="22607"/>
    <cellStyle name="Normal 5 2 2 2 3 2 2" xfId="22608"/>
    <cellStyle name="Normal 5 2 2 2 3 3" xfId="22609"/>
    <cellStyle name="Normal 5 2 2 2 4" xfId="22610"/>
    <cellStyle name="Normal 5 2 2 2 4 2" xfId="22611"/>
    <cellStyle name="Normal 5 2 2 2 5" xfId="22612"/>
    <cellStyle name="Normal 5 2 2 2 5 2" xfId="22613"/>
    <cellStyle name="Normal 5 2 2 2 6" xfId="22614"/>
    <cellStyle name="Normal 5 2 2 3" xfId="22615"/>
    <cellStyle name="Normal 5 2 2 3 2" xfId="22616"/>
    <cellStyle name="Normal 5 2 2 3 2 2" xfId="22617"/>
    <cellStyle name="Normal 5 2 2 3 2 2 2" xfId="22618"/>
    <cellStyle name="Normal 5 2 2 3 2 3" xfId="22619"/>
    <cellStyle name="Normal 5 2 2 3 3" xfId="22620"/>
    <cellStyle name="Normal 5 2 2 3 3 2" xfId="22621"/>
    <cellStyle name="Normal 5 2 2 3 3 2 2" xfId="22622"/>
    <cellStyle name="Normal 5 2 2 3 3 3" xfId="22623"/>
    <cellStyle name="Normal 5 2 2 3 4" xfId="22624"/>
    <cellStyle name="Normal 5 2 2 3 4 2" xfId="22625"/>
    <cellStyle name="Normal 5 2 2 3 5" xfId="22626"/>
    <cellStyle name="Normal 5 2 2 3 5 2" xfId="22627"/>
    <cellStyle name="Normal 5 2 2 3 6" xfId="22628"/>
    <cellStyle name="Normal 5 2 2 4" xfId="22629"/>
    <cellStyle name="Normal 5 2 2 4 2" xfId="22630"/>
    <cellStyle name="Normal 5 2 2 4 2 2" xfId="22631"/>
    <cellStyle name="Normal 5 2 2 4 2 2 2" xfId="22632"/>
    <cellStyle name="Normal 5 2 2 4 2 3" xfId="22633"/>
    <cellStyle name="Normal 5 2 2 4 3" xfId="22634"/>
    <cellStyle name="Normal 5 2 2 4 3 2" xfId="22635"/>
    <cellStyle name="Normal 5 2 2 4 3 2 2" xfId="22636"/>
    <cellStyle name="Normal 5 2 2 4 3 3" xfId="22637"/>
    <cellStyle name="Normal 5 2 2 4 4" xfId="22638"/>
    <cellStyle name="Normal 5 2 2 4 4 2" xfId="22639"/>
    <cellStyle name="Normal 5 2 2 4 5" xfId="22640"/>
    <cellStyle name="Normal 5 2 2 4 5 2" xfId="22641"/>
    <cellStyle name="Normal 5 2 2 4 6" xfId="22642"/>
    <cellStyle name="Normal 5 2 2 5" xfId="22643"/>
    <cellStyle name="Normal 5 2 2 5 2" xfId="22644"/>
    <cellStyle name="Normal 5 2 2 5 2 2" xfId="22645"/>
    <cellStyle name="Normal 5 2 2 5 3" xfId="22646"/>
    <cellStyle name="Normal 5 2 2 6" xfId="22647"/>
    <cellStyle name="Normal 5 2 2 6 2" xfId="22648"/>
    <cellStyle name="Normal 5 2 2 6 2 2" xfId="22649"/>
    <cellStyle name="Normal 5 2 2 6 3" xfId="22650"/>
    <cellStyle name="Normal 5 2 2 7" xfId="22651"/>
    <cellStyle name="Normal 5 2 2 7 2" xfId="22652"/>
    <cellStyle name="Normal 5 2 2 8" xfId="22653"/>
    <cellStyle name="Normal 5 2 2 8 2" xfId="22654"/>
    <cellStyle name="Normal 5 2 2 9" xfId="22655"/>
    <cellStyle name="Normal 5 2 2 9 2" xfId="22656"/>
    <cellStyle name="Normal 5 2 20" xfId="22657"/>
    <cellStyle name="Normal 5 2 20 2" xfId="22658"/>
    <cellStyle name="Normal 5 2 20 2 2" xfId="22659"/>
    <cellStyle name="Normal 5 2 20 2 2 2" xfId="22660"/>
    <cellStyle name="Normal 5 2 20 2 3" xfId="22661"/>
    <cellStyle name="Normal 5 2 20 3" xfId="22662"/>
    <cellStyle name="Normal 5 2 20 3 2" xfId="22663"/>
    <cellStyle name="Normal 5 2 20 3 2 2" xfId="22664"/>
    <cellStyle name="Normal 5 2 20 3 3" xfId="22665"/>
    <cellStyle name="Normal 5 2 20 4" xfId="22666"/>
    <cellStyle name="Normal 5 2 20 4 2" xfId="22667"/>
    <cellStyle name="Normal 5 2 20 5" xfId="22668"/>
    <cellStyle name="Normal 5 2 20 5 2" xfId="22669"/>
    <cellStyle name="Normal 5 2 20 6" xfId="22670"/>
    <cellStyle name="Normal 5 2 21" xfId="22671"/>
    <cellStyle name="Normal 5 2 21 2" xfId="22672"/>
    <cellStyle name="Normal 5 2 21 2 2" xfId="22673"/>
    <cellStyle name="Normal 5 2 21 2 2 2" xfId="22674"/>
    <cellStyle name="Normal 5 2 21 2 3" xfId="22675"/>
    <cellStyle name="Normal 5 2 21 3" xfId="22676"/>
    <cellStyle name="Normal 5 2 21 3 2" xfId="22677"/>
    <cellStyle name="Normal 5 2 21 3 2 2" xfId="22678"/>
    <cellStyle name="Normal 5 2 21 3 3" xfId="22679"/>
    <cellStyle name="Normal 5 2 21 4" xfId="22680"/>
    <cellStyle name="Normal 5 2 21 4 2" xfId="22681"/>
    <cellStyle name="Normal 5 2 21 5" xfId="22682"/>
    <cellStyle name="Normal 5 2 21 5 2" xfId="22683"/>
    <cellStyle name="Normal 5 2 21 6" xfId="22684"/>
    <cellStyle name="Normal 5 2 22" xfId="22685"/>
    <cellStyle name="Normal 5 2 22 2" xfId="22686"/>
    <cellStyle name="Normal 5 2 22 2 2" xfId="22687"/>
    <cellStyle name="Normal 5 2 22 2 2 2" xfId="22688"/>
    <cellStyle name="Normal 5 2 22 2 3" xfId="22689"/>
    <cellStyle name="Normal 5 2 22 3" xfId="22690"/>
    <cellStyle name="Normal 5 2 22 3 2" xfId="22691"/>
    <cellStyle name="Normal 5 2 22 3 2 2" xfId="22692"/>
    <cellStyle name="Normal 5 2 22 3 3" xfId="22693"/>
    <cellStyle name="Normal 5 2 22 4" xfId="22694"/>
    <cellStyle name="Normal 5 2 22 4 2" xfId="22695"/>
    <cellStyle name="Normal 5 2 22 5" xfId="22696"/>
    <cellStyle name="Normal 5 2 22 5 2" xfId="22697"/>
    <cellStyle name="Normal 5 2 22 6" xfId="22698"/>
    <cellStyle name="Normal 5 2 23" xfId="22699"/>
    <cellStyle name="Normal 5 2 23 2" xfId="22700"/>
    <cellStyle name="Normal 5 2 23 2 2" xfId="22701"/>
    <cellStyle name="Normal 5 2 23 2 2 2" xfId="22702"/>
    <cellStyle name="Normal 5 2 23 2 3" xfId="22703"/>
    <cellStyle name="Normal 5 2 23 3" xfId="22704"/>
    <cellStyle name="Normal 5 2 23 3 2" xfId="22705"/>
    <cellStyle name="Normal 5 2 23 3 2 2" xfId="22706"/>
    <cellStyle name="Normal 5 2 23 3 3" xfId="22707"/>
    <cellStyle name="Normal 5 2 23 4" xfId="22708"/>
    <cellStyle name="Normal 5 2 23 4 2" xfId="22709"/>
    <cellStyle name="Normal 5 2 23 5" xfId="22710"/>
    <cellStyle name="Normal 5 2 23 5 2" xfId="22711"/>
    <cellStyle name="Normal 5 2 23 6" xfId="22712"/>
    <cellStyle name="Normal 5 2 24" xfId="22713"/>
    <cellStyle name="Normal 5 2 24 2" xfId="22714"/>
    <cellStyle name="Normal 5 2 24 2 2" xfId="22715"/>
    <cellStyle name="Normal 5 2 24 2 2 2" xfId="22716"/>
    <cellStyle name="Normal 5 2 24 2 3" xfId="22717"/>
    <cellStyle name="Normal 5 2 24 3" xfId="22718"/>
    <cellStyle name="Normal 5 2 24 3 2" xfId="22719"/>
    <cellStyle name="Normal 5 2 24 3 2 2" xfId="22720"/>
    <cellStyle name="Normal 5 2 24 3 3" xfId="22721"/>
    <cellStyle name="Normal 5 2 24 4" xfId="22722"/>
    <cellStyle name="Normal 5 2 24 4 2" xfId="22723"/>
    <cellStyle name="Normal 5 2 24 5" xfId="22724"/>
    <cellStyle name="Normal 5 2 24 5 2" xfId="22725"/>
    <cellStyle name="Normal 5 2 24 6" xfId="22726"/>
    <cellStyle name="Normal 5 2 25" xfId="22727"/>
    <cellStyle name="Normal 5 2 25 2" xfId="22728"/>
    <cellStyle name="Normal 5 2 25 2 2" xfId="22729"/>
    <cellStyle name="Normal 5 2 25 2 2 2" xfId="22730"/>
    <cellStyle name="Normal 5 2 25 2 3" xfId="22731"/>
    <cellStyle name="Normal 5 2 25 3" xfId="22732"/>
    <cellStyle name="Normal 5 2 25 3 2" xfId="22733"/>
    <cellStyle name="Normal 5 2 25 3 2 2" xfId="22734"/>
    <cellStyle name="Normal 5 2 25 3 3" xfId="22735"/>
    <cellStyle name="Normal 5 2 25 4" xfId="22736"/>
    <cellStyle name="Normal 5 2 25 4 2" xfId="22737"/>
    <cellStyle name="Normal 5 2 25 5" xfId="22738"/>
    <cellStyle name="Normal 5 2 25 5 2" xfId="22739"/>
    <cellStyle name="Normal 5 2 25 6" xfId="22740"/>
    <cellStyle name="Normal 5 2 26" xfId="22741"/>
    <cellStyle name="Normal 5 2 26 2" xfId="22742"/>
    <cellStyle name="Normal 5 2 26 2 2" xfId="22743"/>
    <cellStyle name="Normal 5 2 26 2 2 2" xfId="22744"/>
    <cellStyle name="Normal 5 2 26 2 3" xfId="22745"/>
    <cellStyle name="Normal 5 2 26 3" xfId="22746"/>
    <cellStyle name="Normal 5 2 26 3 2" xfId="22747"/>
    <cellStyle name="Normal 5 2 26 3 2 2" xfId="22748"/>
    <cellStyle name="Normal 5 2 26 3 3" xfId="22749"/>
    <cellStyle name="Normal 5 2 26 4" xfId="22750"/>
    <cellStyle name="Normal 5 2 26 4 2" xfId="22751"/>
    <cellStyle name="Normal 5 2 26 5" xfId="22752"/>
    <cellStyle name="Normal 5 2 26 5 2" xfId="22753"/>
    <cellStyle name="Normal 5 2 26 6" xfId="22754"/>
    <cellStyle name="Normal 5 2 27" xfId="22755"/>
    <cellStyle name="Normal 5 2 27 2" xfId="22756"/>
    <cellStyle name="Normal 5 2 27 2 2" xfId="22757"/>
    <cellStyle name="Normal 5 2 27 2 2 2" xfId="22758"/>
    <cellStyle name="Normal 5 2 27 2 3" xfId="22759"/>
    <cellStyle name="Normal 5 2 27 3" xfId="22760"/>
    <cellStyle name="Normal 5 2 27 3 2" xfId="22761"/>
    <cellStyle name="Normal 5 2 27 3 2 2" xfId="22762"/>
    <cellStyle name="Normal 5 2 27 3 3" xfId="22763"/>
    <cellStyle name="Normal 5 2 27 4" xfId="22764"/>
    <cellStyle name="Normal 5 2 27 4 2" xfId="22765"/>
    <cellStyle name="Normal 5 2 27 5" xfId="22766"/>
    <cellStyle name="Normal 5 2 27 5 2" xfId="22767"/>
    <cellStyle name="Normal 5 2 27 6" xfId="22768"/>
    <cellStyle name="Normal 5 2 28" xfId="22769"/>
    <cellStyle name="Normal 5 2 28 2" xfId="22770"/>
    <cellStyle name="Normal 5 2 28 2 2" xfId="22771"/>
    <cellStyle name="Normal 5 2 28 2 2 2" xfId="22772"/>
    <cellStyle name="Normal 5 2 28 2 3" xfId="22773"/>
    <cellStyle name="Normal 5 2 28 3" xfId="22774"/>
    <cellStyle name="Normal 5 2 28 3 2" xfId="22775"/>
    <cellStyle name="Normal 5 2 28 3 2 2" xfId="22776"/>
    <cellStyle name="Normal 5 2 28 3 3" xfId="22777"/>
    <cellStyle name="Normal 5 2 28 4" xfId="22778"/>
    <cellStyle name="Normal 5 2 28 4 2" xfId="22779"/>
    <cellStyle name="Normal 5 2 28 5" xfId="22780"/>
    <cellStyle name="Normal 5 2 28 5 2" xfId="22781"/>
    <cellStyle name="Normal 5 2 28 6" xfId="22782"/>
    <cellStyle name="Normal 5 2 29" xfId="22783"/>
    <cellStyle name="Normal 5 2 29 2" xfId="22784"/>
    <cellStyle name="Normal 5 2 29 2 2" xfId="22785"/>
    <cellStyle name="Normal 5 2 29 2 2 2" xfId="22786"/>
    <cellStyle name="Normal 5 2 29 2 3" xfId="22787"/>
    <cellStyle name="Normal 5 2 29 3" xfId="22788"/>
    <cellStyle name="Normal 5 2 29 3 2" xfId="22789"/>
    <cellStyle name="Normal 5 2 29 3 2 2" xfId="22790"/>
    <cellStyle name="Normal 5 2 29 3 3" xfId="22791"/>
    <cellStyle name="Normal 5 2 29 4" xfId="22792"/>
    <cellStyle name="Normal 5 2 29 4 2" xfId="22793"/>
    <cellStyle name="Normal 5 2 29 5" xfId="22794"/>
    <cellStyle name="Normal 5 2 29 5 2" xfId="22795"/>
    <cellStyle name="Normal 5 2 29 6" xfId="22796"/>
    <cellStyle name="Normal 5 2 3" xfId="22797"/>
    <cellStyle name="Normal 5 2 3 2" xfId="22798"/>
    <cellStyle name="Normal 5 2 3 2 2" xfId="22799"/>
    <cellStyle name="Normal 5 2 3 2 2 2" xfId="22800"/>
    <cellStyle name="Normal 5 2 3 2 2 2 2" xfId="22801"/>
    <cellStyle name="Normal 5 2 3 2 2 3" xfId="22802"/>
    <cellStyle name="Normal 5 2 3 2 3" xfId="22803"/>
    <cellStyle name="Normal 5 2 3 2 3 2" xfId="22804"/>
    <cellStyle name="Normal 5 2 3 2 3 2 2" xfId="22805"/>
    <cellStyle name="Normal 5 2 3 2 3 3" xfId="22806"/>
    <cellStyle name="Normal 5 2 3 2 4" xfId="22807"/>
    <cellStyle name="Normal 5 2 3 2 4 2" xfId="22808"/>
    <cellStyle name="Normal 5 2 3 2 5" xfId="22809"/>
    <cellStyle name="Normal 5 2 3 2 5 2" xfId="22810"/>
    <cellStyle name="Normal 5 2 3 2 6" xfId="22811"/>
    <cellStyle name="Normal 5 2 3 3" xfId="22812"/>
    <cellStyle name="Normal 5 2 3 3 2" xfId="22813"/>
    <cellStyle name="Normal 5 2 3 3 2 2" xfId="22814"/>
    <cellStyle name="Normal 5 2 3 3 2 2 2" xfId="22815"/>
    <cellStyle name="Normal 5 2 3 3 2 3" xfId="22816"/>
    <cellStyle name="Normal 5 2 3 3 3" xfId="22817"/>
    <cellStyle name="Normal 5 2 3 3 3 2" xfId="22818"/>
    <cellStyle name="Normal 5 2 3 3 3 2 2" xfId="22819"/>
    <cellStyle name="Normal 5 2 3 3 3 3" xfId="22820"/>
    <cellStyle name="Normal 5 2 3 3 4" xfId="22821"/>
    <cellStyle name="Normal 5 2 3 3 4 2" xfId="22822"/>
    <cellStyle name="Normal 5 2 3 3 5" xfId="22823"/>
    <cellStyle name="Normal 5 2 3 3 5 2" xfId="22824"/>
    <cellStyle name="Normal 5 2 3 3 6" xfId="22825"/>
    <cellStyle name="Normal 5 2 3 4" xfId="22826"/>
    <cellStyle name="Normal 5 2 3 4 2" xfId="22827"/>
    <cellStyle name="Normal 5 2 3 4 2 2" xfId="22828"/>
    <cellStyle name="Normal 5 2 3 4 2 2 2" xfId="22829"/>
    <cellStyle name="Normal 5 2 3 4 2 3" xfId="22830"/>
    <cellStyle name="Normal 5 2 3 4 3" xfId="22831"/>
    <cellStyle name="Normal 5 2 3 4 3 2" xfId="22832"/>
    <cellStyle name="Normal 5 2 3 4 3 2 2" xfId="22833"/>
    <cellStyle name="Normal 5 2 3 4 3 3" xfId="22834"/>
    <cellStyle name="Normal 5 2 3 4 4" xfId="22835"/>
    <cellStyle name="Normal 5 2 3 4 4 2" xfId="22836"/>
    <cellStyle name="Normal 5 2 3 4 5" xfId="22837"/>
    <cellStyle name="Normal 5 2 3 4 5 2" xfId="22838"/>
    <cellStyle name="Normal 5 2 3 4 6" xfId="22839"/>
    <cellStyle name="Normal 5 2 3 5" xfId="22840"/>
    <cellStyle name="Normal 5 2 3 5 2" xfId="22841"/>
    <cellStyle name="Normal 5 2 3 5 2 2" xfId="22842"/>
    <cellStyle name="Normal 5 2 3 5 3" xfId="22843"/>
    <cellStyle name="Normal 5 2 3 6" xfId="22844"/>
    <cellStyle name="Normal 5 2 3 6 2" xfId="22845"/>
    <cellStyle name="Normal 5 2 3 6 2 2" xfId="22846"/>
    <cellStyle name="Normal 5 2 3 6 3" xfId="22847"/>
    <cellStyle name="Normal 5 2 3 7" xfId="22848"/>
    <cellStyle name="Normal 5 2 3 7 2" xfId="22849"/>
    <cellStyle name="Normal 5 2 3 8" xfId="22850"/>
    <cellStyle name="Normal 5 2 3 8 2" xfId="22851"/>
    <cellStyle name="Normal 5 2 3 9" xfId="22852"/>
    <cellStyle name="Normal 5 2 30" xfId="22853"/>
    <cellStyle name="Normal 5 2 30 2" xfId="22854"/>
    <cellStyle name="Normal 5 2 30 2 2" xfId="22855"/>
    <cellStyle name="Normal 5 2 30 2 2 2" xfId="22856"/>
    <cellStyle name="Normal 5 2 30 2 3" xfId="22857"/>
    <cellStyle name="Normal 5 2 30 3" xfId="22858"/>
    <cellStyle name="Normal 5 2 30 3 2" xfId="22859"/>
    <cellStyle name="Normal 5 2 30 3 2 2" xfId="22860"/>
    <cellStyle name="Normal 5 2 30 3 3" xfId="22861"/>
    <cellStyle name="Normal 5 2 30 4" xfId="22862"/>
    <cellStyle name="Normal 5 2 30 4 2" xfId="22863"/>
    <cellStyle name="Normal 5 2 30 5" xfId="22864"/>
    <cellStyle name="Normal 5 2 30 5 2" xfId="22865"/>
    <cellStyle name="Normal 5 2 30 6" xfId="22866"/>
    <cellStyle name="Normal 5 2 31" xfId="22867"/>
    <cellStyle name="Normal 5 2 31 2" xfId="22868"/>
    <cellStyle name="Normal 5 2 31 2 2" xfId="22869"/>
    <cellStyle name="Normal 5 2 31 2 2 2" xfId="22870"/>
    <cellStyle name="Normal 5 2 31 2 3" xfId="22871"/>
    <cellStyle name="Normal 5 2 31 3" xfId="22872"/>
    <cellStyle name="Normal 5 2 31 3 2" xfId="22873"/>
    <cellStyle name="Normal 5 2 31 3 2 2" xfId="22874"/>
    <cellStyle name="Normal 5 2 31 3 3" xfId="22875"/>
    <cellStyle name="Normal 5 2 31 4" xfId="22876"/>
    <cellStyle name="Normal 5 2 31 4 2" xfId="22877"/>
    <cellStyle name="Normal 5 2 31 5" xfId="22878"/>
    <cellStyle name="Normal 5 2 31 5 2" xfId="22879"/>
    <cellStyle name="Normal 5 2 31 6" xfId="22880"/>
    <cellStyle name="Normal 5 2 32" xfId="22881"/>
    <cellStyle name="Normal 5 2 32 2" xfId="22882"/>
    <cellStyle name="Normal 5 2 32 2 2" xfId="22883"/>
    <cellStyle name="Normal 5 2 32 2 2 2" xfId="22884"/>
    <cellStyle name="Normal 5 2 32 2 3" xfId="22885"/>
    <cellStyle name="Normal 5 2 32 3" xfId="22886"/>
    <cellStyle name="Normal 5 2 32 3 2" xfId="22887"/>
    <cellStyle name="Normal 5 2 32 3 2 2" xfId="22888"/>
    <cellStyle name="Normal 5 2 32 3 3" xfId="22889"/>
    <cellStyle name="Normal 5 2 32 4" xfId="22890"/>
    <cellStyle name="Normal 5 2 32 4 2" xfId="22891"/>
    <cellStyle name="Normal 5 2 32 5" xfId="22892"/>
    <cellStyle name="Normal 5 2 32 5 2" xfId="22893"/>
    <cellStyle name="Normal 5 2 32 6" xfId="22894"/>
    <cellStyle name="Normal 5 2 33" xfId="22895"/>
    <cellStyle name="Normal 5 2 33 2" xfId="22896"/>
    <cellStyle name="Normal 5 2 33 2 2" xfId="22897"/>
    <cellStyle name="Normal 5 2 33 2 2 2" xfId="22898"/>
    <cellStyle name="Normal 5 2 33 2 3" xfId="22899"/>
    <cellStyle name="Normal 5 2 33 3" xfId="22900"/>
    <cellStyle name="Normal 5 2 33 3 2" xfId="22901"/>
    <cellStyle name="Normal 5 2 33 3 2 2" xfId="22902"/>
    <cellStyle name="Normal 5 2 33 3 3" xfId="22903"/>
    <cellStyle name="Normal 5 2 33 4" xfId="22904"/>
    <cellStyle name="Normal 5 2 33 4 2" xfId="22905"/>
    <cellStyle name="Normal 5 2 33 5" xfId="22906"/>
    <cellStyle name="Normal 5 2 33 5 2" xfId="22907"/>
    <cellStyle name="Normal 5 2 33 6" xfId="22908"/>
    <cellStyle name="Normal 5 2 34" xfId="22909"/>
    <cellStyle name="Normal 5 2 34 2" xfId="22910"/>
    <cellStyle name="Normal 5 2 34 2 2" xfId="22911"/>
    <cellStyle name="Normal 5 2 34 2 2 2" xfId="22912"/>
    <cellStyle name="Normal 5 2 34 2 3" xfId="22913"/>
    <cellStyle name="Normal 5 2 34 3" xfId="22914"/>
    <cellStyle name="Normal 5 2 34 3 2" xfId="22915"/>
    <cellStyle name="Normal 5 2 34 3 2 2" xfId="22916"/>
    <cellStyle name="Normal 5 2 34 3 3" xfId="22917"/>
    <cellStyle name="Normal 5 2 34 4" xfId="22918"/>
    <cellStyle name="Normal 5 2 34 4 2" xfId="22919"/>
    <cellStyle name="Normal 5 2 34 5" xfId="22920"/>
    <cellStyle name="Normal 5 2 34 5 2" xfId="22921"/>
    <cellStyle name="Normal 5 2 34 6" xfId="22922"/>
    <cellStyle name="Normal 5 2 35" xfId="22923"/>
    <cellStyle name="Normal 5 2 35 2" xfId="22924"/>
    <cellStyle name="Normal 5 2 35 2 2" xfId="22925"/>
    <cellStyle name="Normal 5 2 35 2 2 2" xfId="22926"/>
    <cellStyle name="Normal 5 2 35 2 3" xfId="22927"/>
    <cellStyle name="Normal 5 2 35 3" xfId="22928"/>
    <cellStyle name="Normal 5 2 35 3 2" xfId="22929"/>
    <cellStyle name="Normal 5 2 35 3 2 2" xfId="22930"/>
    <cellStyle name="Normal 5 2 35 3 3" xfId="22931"/>
    <cellStyle name="Normal 5 2 35 4" xfId="22932"/>
    <cellStyle name="Normal 5 2 35 4 2" xfId="22933"/>
    <cellStyle name="Normal 5 2 35 5" xfId="22934"/>
    <cellStyle name="Normal 5 2 35 5 2" xfId="22935"/>
    <cellStyle name="Normal 5 2 35 6" xfId="22936"/>
    <cellStyle name="Normal 5 2 36" xfId="22937"/>
    <cellStyle name="Normal 5 2 36 2" xfId="22938"/>
    <cellStyle name="Normal 5 2 36 2 2" xfId="22939"/>
    <cellStyle name="Normal 5 2 36 2 2 2" xfId="22940"/>
    <cellStyle name="Normal 5 2 36 2 3" xfId="22941"/>
    <cellStyle name="Normal 5 2 36 3" xfId="22942"/>
    <cellStyle name="Normal 5 2 36 3 2" xfId="22943"/>
    <cellStyle name="Normal 5 2 36 3 2 2" xfId="22944"/>
    <cellStyle name="Normal 5 2 36 3 3" xfId="22945"/>
    <cellStyle name="Normal 5 2 36 4" xfId="22946"/>
    <cellStyle name="Normal 5 2 36 4 2" xfId="22947"/>
    <cellStyle name="Normal 5 2 36 5" xfId="22948"/>
    <cellStyle name="Normal 5 2 36 5 2" xfId="22949"/>
    <cellStyle name="Normal 5 2 36 6" xfId="22950"/>
    <cellStyle name="Normal 5 2 37" xfId="22951"/>
    <cellStyle name="Normal 5 2 37 2" xfId="22952"/>
    <cellStyle name="Normal 5 2 37 2 2" xfId="22953"/>
    <cellStyle name="Normal 5 2 37 2 2 2" xfId="22954"/>
    <cellStyle name="Normal 5 2 37 2 3" xfId="22955"/>
    <cellStyle name="Normal 5 2 37 3" xfId="22956"/>
    <cellStyle name="Normal 5 2 37 3 2" xfId="22957"/>
    <cellStyle name="Normal 5 2 37 3 2 2" xfId="22958"/>
    <cellStyle name="Normal 5 2 37 3 3" xfId="22959"/>
    <cellStyle name="Normal 5 2 37 4" xfId="22960"/>
    <cellStyle name="Normal 5 2 37 4 2" xfId="22961"/>
    <cellStyle name="Normal 5 2 37 5" xfId="22962"/>
    <cellStyle name="Normal 5 2 37 5 2" xfId="22963"/>
    <cellStyle name="Normal 5 2 37 6" xfId="22964"/>
    <cellStyle name="Normal 5 2 38" xfId="22965"/>
    <cellStyle name="Normal 5 2 38 2" xfId="22966"/>
    <cellStyle name="Normal 5 2 38 2 2" xfId="22967"/>
    <cellStyle name="Normal 5 2 38 2 2 2" xfId="22968"/>
    <cellStyle name="Normal 5 2 38 2 3" xfId="22969"/>
    <cellStyle name="Normal 5 2 38 3" xfId="22970"/>
    <cellStyle name="Normal 5 2 38 3 2" xfId="22971"/>
    <cellStyle name="Normal 5 2 38 3 2 2" xfId="22972"/>
    <cellStyle name="Normal 5 2 38 3 3" xfId="22973"/>
    <cellStyle name="Normal 5 2 38 4" xfId="22974"/>
    <cellStyle name="Normal 5 2 38 4 2" xfId="22975"/>
    <cellStyle name="Normal 5 2 38 5" xfId="22976"/>
    <cellStyle name="Normal 5 2 38 5 2" xfId="22977"/>
    <cellStyle name="Normal 5 2 38 6" xfId="22978"/>
    <cellStyle name="Normal 5 2 39" xfId="22979"/>
    <cellStyle name="Normal 5 2 39 2" xfId="22980"/>
    <cellStyle name="Normal 5 2 39 2 2" xfId="22981"/>
    <cellStyle name="Normal 5 2 39 2 2 2" xfId="22982"/>
    <cellStyle name="Normal 5 2 39 2 3" xfId="22983"/>
    <cellStyle name="Normal 5 2 39 3" xfId="22984"/>
    <cellStyle name="Normal 5 2 39 3 2" xfId="22985"/>
    <cellStyle name="Normal 5 2 39 3 2 2" xfId="22986"/>
    <cellStyle name="Normal 5 2 39 3 3" xfId="22987"/>
    <cellStyle name="Normal 5 2 39 4" xfId="22988"/>
    <cellStyle name="Normal 5 2 39 4 2" xfId="22989"/>
    <cellStyle name="Normal 5 2 39 5" xfId="22990"/>
    <cellStyle name="Normal 5 2 39 5 2" xfId="22991"/>
    <cellStyle name="Normal 5 2 39 6" xfId="22992"/>
    <cellStyle name="Normal 5 2 4" xfId="22993"/>
    <cellStyle name="Normal 5 2 4 2" xfId="22994"/>
    <cellStyle name="Normal 5 2 4 2 2" xfId="22995"/>
    <cellStyle name="Normal 5 2 4 2 2 2" xfId="22996"/>
    <cellStyle name="Normal 5 2 4 2 2 2 2" xfId="22997"/>
    <cellStyle name="Normal 5 2 4 2 2 3" xfId="22998"/>
    <cellStyle name="Normal 5 2 4 2 3" xfId="22999"/>
    <cellStyle name="Normal 5 2 4 2 3 2" xfId="23000"/>
    <cellStyle name="Normal 5 2 4 2 3 2 2" xfId="23001"/>
    <cellStyle name="Normal 5 2 4 2 3 3" xfId="23002"/>
    <cellStyle name="Normal 5 2 4 2 4" xfId="23003"/>
    <cellStyle name="Normal 5 2 4 2 4 2" xfId="23004"/>
    <cellStyle name="Normal 5 2 4 2 5" xfId="23005"/>
    <cellStyle name="Normal 5 2 4 2 5 2" xfId="23006"/>
    <cellStyle name="Normal 5 2 4 2 6" xfId="23007"/>
    <cellStyle name="Normal 5 2 4 3" xfId="23008"/>
    <cellStyle name="Normal 5 2 4 3 2" xfId="23009"/>
    <cellStyle name="Normal 5 2 4 3 2 2" xfId="23010"/>
    <cellStyle name="Normal 5 2 4 3 3" xfId="23011"/>
    <cellStyle name="Normal 5 2 4 4" xfId="23012"/>
    <cellStyle name="Normal 5 2 4 4 2" xfId="23013"/>
    <cellStyle name="Normal 5 2 4 4 2 2" xfId="23014"/>
    <cellStyle name="Normal 5 2 4 4 3" xfId="23015"/>
    <cellStyle name="Normal 5 2 4 5" xfId="23016"/>
    <cellStyle name="Normal 5 2 4 5 2" xfId="23017"/>
    <cellStyle name="Normal 5 2 4 6" xfId="23018"/>
    <cellStyle name="Normal 5 2 4 6 2" xfId="23019"/>
    <cellStyle name="Normal 5 2 4 7" xfId="23020"/>
    <cellStyle name="Normal 5 2 40" xfId="23021"/>
    <cellStyle name="Normal 5 2 40 2" xfId="23022"/>
    <cellStyle name="Normal 5 2 40 2 2" xfId="23023"/>
    <cellStyle name="Normal 5 2 40 2 2 2" xfId="23024"/>
    <cellStyle name="Normal 5 2 40 2 3" xfId="23025"/>
    <cellStyle name="Normal 5 2 40 3" xfId="23026"/>
    <cellStyle name="Normal 5 2 40 3 2" xfId="23027"/>
    <cellStyle name="Normal 5 2 40 3 2 2" xfId="23028"/>
    <cellStyle name="Normal 5 2 40 3 3" xfId="23029"/>
    <cellStyle name="Normal 5 2 40 4" xfId="23030"/>
    <cellStyle name="Normal 5 2 40 4 2" xfId="23031"/>
    <cellStyle name="Normal 5 2 40 5" xfId="23032"/>
    <cellStyle name="Normal 5 2 40 5 2" xfId="23033"/>
    <cellStyle name="Normal 5 2 40 6" xfId="23034"/>
    <cellStyle name="Normal 5 2 41" xfId="23035"/>
    <cellStyle name="Normal 5 2 41 2" xfId="23036"/>
    <cellStyle name="Normal 5 2 41 2 2" xfId="23037"/>
    <cellStyle name="Normal 5 2 41 2 2 2" xfId="23038"/>
    <cellStyle name="Normal 5 2 41 2 3" xfId="23039"/>
    <cellStyle name="Normal 5 2 41 3" xfId="23040"/>
    <cellStyle name="Normal 5 2 41 3 2" xfId="23041"/>
    <cellStyle name="Normal 5 2 41 3 2 2" xfId="23042"/>
    <cellStyle name="Normal 5 2 41 3 3" xfId="23043"/>
    <cellStyle name="Normal 5 2 41 4" xfId="23044"/>
    <cellStyle name="Normal 5 2 41 4 2" xfId="23045"/>
    <cellStyle name="Normal 5 2 41 5" xfId="23046"/>
    <cellStyle name="Normal 5 2 41 5 2" xfId="23047"/>
    <cellStyle name="Normal 5 2 41 6" xfId="23048"/>
    <cellStyle name="Normal 5 2 42" xfId="23049"/>
    <cellStyle name="Normal 5 2 42 2" xfId="23050"/>
    <cellStyle name="Normal 5 2 42 2 2" xfId="23051"/>
    <cellStyle name="Normal 5 2 42 2 2 2" xfId="23052"/>
    <cellStyle name="Normal 5 2 42 2 3" xfId="23053"/>
    <cellStyle name="Normal 5 2 42 3" xfId="23054"/>
    <cellStyle name="Normal 5 2 42 3 2" xfId="23055"/>
    <cellStyle name="Normal 5 2 42 3 2 2" xfId="23056"/>
    <cellStyle name="Normal 5 2 42 3 3" xfId="23057"/>
    <cellStyle name="Normal 5 2 42 4" xfId="23058"/>
    <cellStyle name="Normal 5 2 42 4 2" xfId="23059"/>
    <cellStyle name="Normal 5 2 42 5" xfId="23060"/>
    <cellStyle name="Normal 5 2 42 5 2" xfId="23061"/>
    <cellStyle name="Normal 5 2 42 6" xfId="23062"/>
    <cellStyle name="Normal 5 2 43" xfId="23063"/>
    <cellStyle name="Normal 5 2 43 2" xfId="23064"/>
    <cellStyle name="Normal 5 2 43 2 2" xfId="23065"/>
    <cellStyle name="Normal 5 2 43 2 2 2" xfId="23066"/>
    <cellStyle name="Normal 5 2 43 2 3" xfId="23067"/>
    <cellStyle name="Normal 5 2 43 3" xfId="23068"/>
    <cellStyle name="Normal 5 2 43 3 2" xfId="23069"/>
    <cellStyle name="Normal 5 2 43 3 2 2" xfId="23070"/>
    <cellStyle name="Normal 5 2 43 3 3" xfId="23071"/>
    <cellStyle name="Normal 5 2 43 4" xfId="23072"/>
    <cellStyle name="Normal 5 2 43 4 2" xfId="23073"/>
    <cellStyle name="Normal 5 2 43 5" xfId="23074"/>
    <cellStyle name="Normal 5 2 43 5 2" xfId="23075"/>
    <cellStyle name="Normal 5 2 43 6" xfId="23076"/>
    <cellStyle name="Normal 5 2 44" xfId="23077"/>
    <cellStyle name="Normal 5 2 44 2" xfId="23078"/>
    <cellStyle name="Normal 5 2 44 2 2" xfId="23079"/>
    <cellStyle name="Normal 5 2 44 2 2 2" xfId="23080"/>
    <cellStyle name="Normal 5 2 44 2 3" xfId="23081"/>
    <cellStyle name="Normal 5 2 44 3" xfId="23082"/>
    <cellStyle name="Normal 5 2 44 3 2" xfId="23083"/>
    <cellStyle name="Normal 5 2 44 3 2 2" xfId="23084"/>
    <cellStyle name="Normal 5 2 44 3 3" xfId="23085"/>
    <cellStyle name="Normal 5 2 44 4" xfId="23086"/>
    <cellStyle name="Normal 5 2 44 4 2" xfId="23087"/>
    <cellStyle name="Normal 5 2 44 5" xfId="23088"/>
    <cellStyle name="Normal 5 2 44 5 2" xfId="23089"/>
    <cellStyle name="Normal 5 2 44 6" xfId="23090"/>
    <cellStyle name="Normal 5 2 45" xfId="23091"/>
    <cellStyle name="Normal 5 2 45 2" xfId="23092"/>
    <cellStyle name="Normal 5 2 45 2 2" xfId="23093"/>
    <cellStyle name="Normal 5 2 45 2 2 2" xfId="23094"/>
    <cellStyle name="Normal 5 2 45 2 3" xfId="23095"/>
    <cellStyle name="Normal 5 2 45 3" xfId="23096"/>
    <cellStyle name="Normal 5 2 45 3 2" xfId="23097"/>
    <cellStyle name="Normal 5 2 45 3 2 2" xfId="23098"/>
    <cellStyle name="Normal 5 2 45 3 3" xfId="23099"/>
    <cellStyle name="Normal 5 2 45 4" xfId="23100"/>
    <cellStyle name="Normal 5 2 45 4 2" xfId="23101"/>
    <cellStyle name="Normal 5 2 45 5" xfId="23102"/>
    <cellStyle name="Normal 5 2 45 5 2" xfId="23103"/>
    <cellStyle name="Normal 5 2 45 6" xfId="23104"/>
    <cellStyle name="Normal 5 2 46" xfId="23105"/>
    <cellStyle name="Normal 5 2 46 2" xfId="23106"/>
    <cellStyle name="Normal 5 2 46 2 2" xfId="23107"/>
    <cellStyle name="Normal 5 2 46 2 2 2" xfId="23108"/>
    <cellStyle name="Normal 5 2 46 2 3" xfId="23109"/>
    <cellStyle name="Normal 5 2 46 3" xfId="23110"/>
    <cellStyle name="Normal 5 2 46 3 2" xfId="23111"/>
    <cellStyle name="Normal 5 2 46 3 2 2" xfId="23112"/>
    <cellStyle name="Normal 5 2 46 3 3" xfId="23113"/>
    <cellStyle name="Normal 5 2 46 4" xfId="23114"/>
    <cellStyle name="Normal 5 2 46 4 2" xfId="23115"/>
    <cellStyle name="Normal 5 2 46 5" xfId="23116"/>
    <cellStyle name="Normal 5 2 46 5 2" xfId="23117"/>
    <cellStyle name="Normal 5 2 46 6" xfId="23118"/>
    <cellStyle name="Normal 5 2 47" xfId="23119"/>
    <cellStyle name="Normal 5 2 47 2" xfId="23120"/>
    <cellStyle name="Normal 5 2 47 2 2" xfId="23121"/>
    <cellStyle name="Normal 5 2 47 2 2 2" xfId="23122"/>
    <cellStyle name="Normal 5 2 47 2 3" xfId="23123"/>
    <cellStyle name="Normal 5 2 47 3" xfId="23124"/>
    <cellStyle name="Normal 5 2 47 3 2" xfId="23125"/>
    <cellStyle name="Normal 5 2 47 3 2 2" xfId="23126"/>
    <cellStyle name="Normal 5 2 47 3 3" xfId="23127"/>
    <cellStyle name="Normal 5 2 47 4" xfId="23128"/>
    <cellStyle name="Normal 5 2 47 4 2" xfId="23129"/>
    <cellStyle name="Normal 5 2 47 5" xfId="23130"/>
    <cellStyle name="Normal 5 2 47 5 2" xfId="23131"/>
    <cellStyle name="Normal 5 2 47 6" xfId="23132"/>
    <cellStyle name="Normal 5 2 48" xfId="23133"/>
    <cellStyle name="Normal 5 2 48 2" xfId="23134"/>
    <cellStyle name="Normal 5 2 48 2 2" xfId="23135"/>
    <cellStyle name="Normal 5 2 48 2 2 2" xfId="23136"/>
    <cellStyle name="Normal 5 2 48 2 3" xfId="23137"/>
    <cellStyle name="Normal 5 2 48 3" xfId="23138"/>
    <cellStyle name="Normal 5 2 48 3 2" xfId="23139"/>
    <cellStyle name="Normal 5 2 48 3 2 2" xfId="23140"/>
    <cellStyle name="Normal 5 2 48 3 3" xfId="23141"/>
    <cellStyle name="Normal 5 2 48 4" xfId="23142"/>
    <cellStyle name="Normal 5 2 48 4 2" xfId="23143"/>
    <cellStyle name="Normal 5 2 48 5" xfId="23144"/>
    <cellStyle name="Normal 5 2 48 5 2" xfId="23145"/>
    <cellStyle name="Normal 5 2 48 6" xfId="23146"/>
    <cellStyle name="Normal 5 2 49" xfId="23147"/>
    <cellStyle name="Normal 5 2 49 2" xfId="23148"/>
    <cellStyle name="Normal 5 2 49 2 2" xfId="23149"/>
    <cellStyle name="Normal 5 2 49 2 2 2" xfId="23150"/>
    <cellStyle name="Normal 5 2 49 2 3" xfId="23151"/>
    <cellStyle name="Normal 5 2 49 3" xfId="23152"/>
    <cellStyle name="Normal 5 2 49 3 2" xfId="23153"/>
    <cellStyle name="Normal 5 2 49 3 2 2" xfId="23154"/>
    <cellStyle name="Normal 5 2 49 3 3" xfId="23155"/>
    <cellStyle name="Normal 5 2 49 4" xfId="23156"/>
    <cellStyle name="Normal 5 2 49 4 2" xfId="23157"/>
    <cellStyle name="Normal 5 2 49 5" xfId="23158"/>
    <cellStyle name="Normal 5 2 49 5 2" xfId="23159"/>
    <cellStyle name="Normal 5 2 49 6" xfId="23160"/>
    <cellStyle name="Normal 5 2 5" xfId="23161"/>
    <cellStyle name="Normal 5 2 5 2" xfId="23162"/>
    <cellStyle name="Normal 5 2 5 2 2" xfId="23163"/>
    <cellStyle name="Normal 5 2 5 2 2 2" xfId="23164"/>
    <cellStyle name="Normal 5 2 5 2 3" xfId="23165"/>
    <cellStyle name="Normal 5 2 5 3" xfId="23166"/>
    <cellStyle name="Normal 5 2 5 3 2" xfId="23167"/>
    <cellStyle name="Normal 5 2 5 3 2 2" xfId="23168"/>
    <cellStyle name="Normal 5 2 5 3 3" xfId="23169"/>
    <cellStyle name="Normal 5 2 5 4" xfId="23170"/>
    <cellStyle name="Normal 5 2 5 4 2" xfId="23171"/>
    <cellStyle name="Normal 5 2 5 5" xfId="23172"/>
    <cellStyle name="Normal 5 2 5 5 2" xfId="23173"/>
    <cellStyle name="Normal 5 2 5 6" xfId="23174"/>
    <cellStyle name="Normal 5 2 50" xfId="23175"/>
    <cellStyle name="Normal 5 2 50 2" xfId="23176"/>
    <cellStyle name="Normal 5 2 50 2 2" xfId="23177"/>
    <cellStyle name="Normal 5 2 50 2 2 2" xfId="23178"/>
    <cellStyle name="Normal 5 2 50 2 3" xfId="23179"/>
    <cellStyle name="Normal 5 2 50 3" xfId="23180"/>
    <cellStyle name="Normal 5 2 50 3 2" xfId="23181"/>
    <cellStyle name="Normal 5 2 50 3 2 2" xfId="23182"/>
    <cellStyle name="Normal 5 2 50 3 3" xfId="23183"/>
    <cellStyle name="Normal 5 2 50 4" xfId="23184"/>
    <cellStyle name="Normal 5 2 50 4 2" xfId="23185"/>
    <cellStyle name="Normal 5 2 50 5" xfId="23186"/>
    <cellStyle name="Normal 5 2 50 5 2" xfId="23187"/>
    <cellStyle name="Normal 5 2 50 6" xfId="23188"/>
    <cellStyle name="Normal 5 2 51" xfId="23189"/>
    <cellStyle name="Normal 5 2 51 2" xfId="23190"/>
    <cellStyle name="Normal 5 2 51 2 2" xfId="23191"/>
    <cellStyle name="Normal 5 2 51 2 2 2" xfId="23192"/>
    <cellStyle name="Normal 5 2 51 2 3" xfId="23193"/>
    <cellStyle name="Normal 5 2 51 3" xfId="23194"/>
    <cellStyle name="Normal 5 2 51 3 2" xfId="23195"/>
    <cellStyle name="Normal 5 2 51 3 2 2" xfId="23196"/>
    <cellStyle name="Normal 5 2 51 3 3" xfId="23197"/>
    <cellStyle name="Normal 5 2 51 4" xfId="23198"/>
    <cellStyle name="Normal 5 2 51 4 2" xfId="23199"/>
    <cellStyle name="Normal 5 2 51 5" xfId="23200"/>
    <cellStyle name="Normal 5 2 51 5 2" xfId="23201"/>
    <cellStyle name="Normal 5 2 51 6" xfId="23202"/>
    <cellStyle name="Normal 5 2 52" xfId="23203"/>
    <cellStyle name="Normal 5 2 52 2" xfId="23204"/>
    <cellStyle name="Normal 5 2 52 2 2" xfId="23205"/>
    <cellStyle name="Normal 5 2 52 2 2 2" xfId="23206"/>
    <cellStyle name="Normal 5 2 52 2 3" xfId="23207"/>
    <cellStyle name="Normal 5 2 52 3" xfId="23208"/>
    <cellStyle name="Normal 5 2 52 3 2" xfId="23209"/>
    <cellStyle name="Normal 5 2 52 3 2 2" xfId="23210"/>
    <cellStyle name="Normal 5 2 52 3 3" xfId="23211"/>
    <cellStyle name="Normal 5 2 52 4" xfId="23212"/>
    <cellStyle name="Normal 5 2 52 4 2" xfId="23213"/>
    <cellStyle name="Normal 5 2 52 5" xfId="23214"/>
    <cellStyle name="Normal 5 2 52 5 2" xfId="23215"/>
    <cellStyle name="Normal 5 2 52 6" xfId="23216"/>
    <cellStyle name="Normal 5 2 53" xfId="23217"/>
    <cellStyle name="Normal 5 2 53 2" xfId="23218"/>
    <cellStyle name="Normal 5 2 53 2 2" xfId="23219"/>
    <cellStyle name="Normal 5 2 53 2 2 2" xfId="23220"/>
    <cellStyle name="Normal 5 2 53 2 3" xfId="23221"/>
    <cellStyle name="Normal 5 2 53 3" xfId="23222"/>
    <cellStyle name="Normal 5 2 53 3 2" xfId="23223"/>
    <cellStyle name="Normal 5 2 53 3 2 2" xfId="23224"/>
    <cellStyle name="Normal 5 2 53 3 3" xfId="23225"/>
    <cellStyle name="Normal 5 2 53 4" xfId="23226"/>
    <cellStyle name="Normal 5 2 53 4 2" xfId="23227"/>
    <cellStyle name="Normal 5 2 53 5" xfId="23228"/>
    <cellStyle name="Normal 5 2 53 5 2" xfId="23229"/>
    <cellStyle name="Normal 5 2 53 6" xfId="23230"/>
    <cellStyle name="Normal 5 2 54" xfId="23231"/>
    <cellStyle name="Normal 5 2 54 2" xfId="23232"/>
    <cellStyle name="Normal 5 2 54 2 2" xfId="23233"/>
    <cellStyle name="Normal 5 2 54 2 2 2" xfId="23234"/>
    <cellStyle name="Normal 5 2 54 2 3" xfId="23235"/>
    <cellStyle name="Normal 5 2 54 3" xfId="23236"/>
    <cellStyle name="Normal 5 2 54 3 2" xfId="23237"/>
    <cellStyle name="Normal 5 2 54 3 2 2" xfId="23238"/>
    <cellStyle name="Normal 5 2 54 3 3" xfId="23239"/>
    <cellStyle name="Normal 5 2 54 4" xfId="23240"/>
    <cellStyle name="Normal 5 2 54 4 2" xfId="23241"/>
    <cellStyle name="Normal 5 2 54 5" xfId="23242"/>
    <cellStyle name="Normal 5 2 54 5 2" xfId="23243"/>
    <cellStyle name="Normal 5 2 54 6" xfId="23244"/>
    <cellStyle name="Normal 5 2 55" xfId="23245"/>
    <cellStyle name="Normal 5 2 55 2" xfId="23246"/>
    <cellStyle name="Normal 5 2 55 2 2" xfId="23247"/>
    <cellStyle name="Normal 5 2 55 2 2 2" xfId="23248"/>
    <cellStyle name="Normal 5 2 55 2 3" xfId="23249"/>
    <cellStyle name="Normal 5 2 55 3" xfId="23250"/>
    <cellStyle name="Normal 5 2 55 3 2" xfId="23251"/>
    <cellStyle name="Normal 5 2 55 3 2 2" xfId="23252"/>
    <cellStyle name="Normal 5 2 55 3 3" xfId="23253"/>
    <cellStyle name="Normal 5 2 55 4" xfId="23254"/>
    <cellStyle name="Normal 5 2 55 4 2" xfId="23255"/>
    <cellStyle name="Normal 5 2 55 5" xfId="23256"/>
    <cellStyle name="Normal 5 2 55 5 2" xfId="23257"/>
    <cellStyle name="Normal 5 2 55 6" xfId="23258"/>
    <cellStyle name="Normal 5 2 56" xfId="23259"/>
    <cellStyle name="Normal 5 2 56 2" xfId="23260"/>
    <cellStyle name="Normal 5 2 56 2 2" xfId="23261"/>
    <cellStyle name="Normal 5 2 56 2 2 2" xfId="23262"/>
    <cellStyle name="Normal 5 2 56 2 3" xfId="23263"/>
    <cellStyle name="Normal 5 2 56 3" xfId="23264"/>
    <cellStyle name="Normal 5 2 56 3 2" xfId="23265"/>
    <cellStyle name="Normal 5 2 56 3 2 2" xfId="23266"/>
    <cellStyle name="Normal 5 2 56 3 3" xfId="23267"/>
    <cellStyle name="Normal 5 2 56 4" xfId="23268"/>
    <cellStyle name="Normal 5 2 56 4 2" xfId="23269"/>
    <cellStyle name="Normal 5 2 56 5" xfId="23270"/>
    <cellStyle name="Normal 5 2 56 5 2" xfId="23271"/>
    <cellStyle name="Normal 5 2 56 6" xfId="23272"/>
    <cellStyle name="Normal 5 2 57" xfId="23273"/>
    <cellStyle name="Normal 5 2 57 2" xfId="23274"/>
    <cellStyle name="Normal 5 2 57 2 2" xfId="23275"/>
    <cellStyle name="Normal 5 2 57 2 2 2" xfId="23276"/>
    <cellStyle name="Normal 5 2 57 2 3" xfId="23277"/>
    <cellStyle name="Normal 5 2 57 3" xfId="23278"/>
    <cellStyle name="Normal 5 2 57 3 2" xfId="23279"/>
    <cellStyle name="Normal 5 2 57 3 2 2" xfId="23280"/>
    <cellStyle name="Normal 5 2 57 3 3" xfId="23281"/>
    <cellStyle name="Normal 5 2 57 4" xfId="23282"/>
    <cellStyle name="Normal 5 2 57 4 2" xfId="23283"/>
    <cellStyle name="Normal 5 2 57 5" xfId="23284"/>
    <cellStyle name="Normal 5 2 57 5 2" xfId="23285"/>
    <cellStyle name="Normal 5 2 57 6" xfId="23286"/>
    <cellStyle name="Normal 5 2 58" xfId="23287"/>
    <cellStyle name="Normal 5 2 58 2" xfId="23288"/>
    <cellStyle name="Normal 5 2 58 2 2" xfId="23289"/>
    <cellStyle name="Normal 5 2 58 2 2 2" xfId="23290"/>
    <cellStyle name="Normal 5 2 58 2 3" xfId="23291"/>
    <cellStyle name="Normal 5 2 58 3" xfId="23292"/>
    <cellStyle name="Normal 5 2 58 3 2" xfId="23293"/>
    <cellStyle name="Normal 5 2 58 3 2 2" xfId="23294"/>
    <cellStyle name="Normal 5 2 58 3 3" xfId="23295"/>
    <cellStyle name="Normal 5 2 58 4" xfId="23296"/>
    <cellStyle name="Normal 5 2 58 4 2" xfId="23297"/>
    <cellStyle name="Normal 5 2 58 5" xfId="23298"/>
    <cellStyle name="Normal 5 2 58 5 2" xfId="23299"/>
    <cellStyle name="Normal 5 2 58 6" xfId="23300"/>
    <cellStyle name="Normal 5 2 59" xfId="23301"/>
    <cellStyle name="Normal 5 2 59 2" xfId="23302"/>
    <cellStyle name="Normal 5 2 59 2 2" xfId="23303"/>
    <cellStyle name="Normal 5 2 59 2 2 2" xfId="23304"/>
    <cellStyle name="Normal 5 2 59 2 3" xfId="23305"/>
    <cellStyle name="Normal 5 2 59 3" xfId="23306"/>
    <cellStyle name="Normal 5 2 59 3 2" xfId="23307"/>
    <cellStyle name="Normal 5 2 59 3 2 2" xfId="23308"/>
    <cellStyle name="Normal 5 2 59 3 3" xfId="23309"/>
    <cellStyle name="Normal 5 2 59 4" xfId="23310"/>
    <cellStyle name="Normal 5 2 59 4 2" xfId="23311"/>
    <cellStyle name="Normal 5 2 59 5" xfId="23312"/>
    <cellStyle name="Normal 5 2 59 5 2" xfId="23313"/>
    <cellStyle name="Normal 5 2 59 6" xfId="23314"/>
    <cellStyle name="Normal 5 2 6" xfId="23315"/>
    <cellStyle name="Normal 5 2 6 2" xfId="23316"/>
    <cellStyle name="Normal 5 2 6 2 2" xfId="23317"/>
    <cellStyle name="Normal 5 2 6 2 2 2" xfId="23318"/>
    <cellStyle name="Normal 5 2 6 2 3" xfId="23319"/>
    <cellStyle name="Normal 5 2 6 3" xfId="23320"/>
    <cellStyle name="Normal 5 2 6 3 2" xfId="23321"/>
    <cellStyle name="Normal 5 2 6 3 2 2" xfId="23322"/>
    <cellStyle name="Normal 5 2 6 3 3" xfId="23323"/>
    <cellStyle name="Normal 5 2 6 4" xfId="23324"/>
    <cellStyle name="Normal 5 2 6 4 2" xfId="23325"/>
    <cellStyle name="Normal 5 2 6 5" xfId="23326"/>
    <cellStyle name="Normal 5 2 6 5 2" xfId="23327"/>
    <cellStyle name="Normal 5 2 6 6" xfId="23328"/>
    <cellStyle name="Normal 5 2 60" xfId="23329"/>
    <cellStyle name="Normal 5 2 60 2" xfId="23330"/>
    <cellStyle name="Normal 5 2 60 2 2" xfId="23331"/>
    <cellStyle name="Normal 5 2 60 2 2 2" xfId="23332"/>
    <cellStyle name="Normal 5 2 60 2 3" xfId="23333"/>
    <cellStyle name="Normal 5 2 60 3" xfId="23334"/>
    <cellStyle name="Normal 5 2 60 3 2" xfId="23335"/>
    <cellStyle name="Normal 5 2 60 3 2 2" xfId="23336"/>
    <cellStyle name="Normal 5 2 60 3 3" xfId="23337"/>
    <cellStyle name="Normal 5 2 60 4" xfId="23338"/>
    <cellStyle name="Normal 5 2 60 4 2" xfId="23339"/>
    <cellStyle name="Normal 5 2 60 5" xfId="23340"/>
    <cellStyle name="Normal 5 2 60 5 2" xfId="23341"/>
    <cellStyle name="Normal 5 2 60 6" xfId="23342"/>
    <cellStyle name="Normal 5 2 61" xfId="23343"/>
    <cellStyle name="Normal 5 2 61 2" xfId="23344"/>
    <cellStyle name="Normal 5 2 61 2 2" xfId="23345"/>
    <cellStyle name="Normal 5 2 61 2 2 2" xfId="23346"/>
    <cellStyle name="Normal 5 2 61 2 3" xfId="23347"/>
    <cellStyle name="Normal 5 2 61 3" xfId="23348"/>
    <cellStyle name="Normal 5 2 61 3 2" xfId="23349"/>
    <cellStyle name="Normal 5 2 61 3 2 2" xfId="23350"/>
    <cellStyle name="Normal 5 2 61 3 3" xfId="23351"/>
    <cellStyle name="Normal 5 2 61 4" xfId="23352"/>
    <cellStyle name="Normal 5 2 61 4 2" xfId="23353"/>
    <cellStyle name="Normal 5 2 61 5" xfId="23354"/>
    <cellStyle name="Normal 5 2 61 5 2" xfId="23355"/>
    <cellStyle name="Normal 5 2 61 6" xfId="23356"/>
    <cellStyle name="Normal 5 2 62" xfId="23357"/>
    <cellStyle name="Normal 5 2 62 2" xfId="23358"/>
    <cellStyle name="Normal 5 2 62 2 2" xfId="23359"/>
    <cellStyle name="Normal 5 2 62 2 2 2" xfId="23360"/>
    <cellStyle name="Normal 5 2 62 2 3" xfId="23361"/>
    <cellStyle name="Normal 5 2 62 3" xfId="23362"/>
    <cellStyle name="Normal 5 2 62 3 2" xfId="23363"/>
    <cellStyle name="Normal 5 2 62 3 2 2" xfId="23364"/>
    <cellStyle name="Normal 5 2 62 3 3" xfId="23365"/>
    <cellStyle name="Normal 5 2 62 4" xfId="23366"/>
    <cellStyle name="Normal 5 2 62 4 2" xfId="23367"/>
    <cellStyle name="Normal 5 2 62 5" xfId="23368"/>
    <cellStyle name="Normal 5 2 62 5 2" xfId="23369"/>
    <cellStyle name="Normal 5 2 62 6" xfId="23370"/>
    <cellStyle name="Normal 5 2 63" xfId="23371"/>
    <cellStyle name="Normal 5 2 63 2" xfId="23372"/>
    <cellStyle name="Normal 5 2 63 2 2" xfId="23373"/>
    <cellStyle name="Normal 5 2 63 2 2 2" xfId="23374"/>
    <cellStyle name="Normal 5 2 63 2 3" xfId="23375"/>
    <cellStyle name="Normal 5 2 63 3" xfId="23376"/>
    <cellStyle name="Normal 5 2 63 3 2" xfId="23377"/>
    <cellStyle name="Normal 5 2 63 3 2 2" xfId="23378"/>
    <cellStyle name="Normal 5 2 63 3 3" xfId="23379"/>
    <cellStyle name="Normal 5 2 63 4" xfId="23380"/>
    <cellStyle name="Normal 5 2 63 4 2" xfId="23381"/>
    <cellStyle name="Normal 5 2 63 5" xfId="23382"/>
    <cellStyle name="Normal 5 2 63 5 2" xfId="23383"/>
    <cellStyle name="Normal 5 2 63 6" xfId="23384"/>
    <cellStyle name="Normal 5 2 64" xfId="23385"/>
    <cellStyle name="Normal 5 2 64 2" xfId="23386"/>
    <cellStyle name="Normal 5 2 64 2 2" xfId="23387"/>
    <cellStyle name="Normal 5 2 64 2 2 2" xfId="23388"/>
    <cellStyle name="Normal 5 2 64 2 3" xfId="23389"/>
    <cellStyle name="Normal 5 2 64 3" xfId="23390"/>
    <cellStyle name="Normal 5 2 64 3 2" xfId="23391"/>
    <cellStyle name="Normal 5 2 64 3 2 2" xfId="23392"/>
    <cellStyle name="Normal 5 2 64 3 3" xfId="23393"/>
    <cellStyle name="Normal 5 2 64 4" xfId="23394"/>
    <cellStyle name="Normal 5 2 64 4 2" xfId="23395"/>
    <cellStyle name="Normal 5 2 64 5" xfId="23396"/>
    <cellStyle name="Normal 5 2 64 5 2" xfId="23397"/>
    <cellStyle name="Normal 5 2 64 6" xfId="23398"/>
    <cellStyle name="Normal 5 2 65" xfId="23399"/>
    <cellStyle name="Normal 5 2 65 2" xfId="23400"/>
    <cellStyle name="Normal 5 2 65 2 2" xfId="23401"/>
    <cellStyle name="Normal 5 2 65 2 2 2" xfId="23402"/>
    <cellStyle name="Normal 5 2 65 2 3" xfId="23403"/>
    <cellStyle name="Normal 5 2 65 3" xfId="23404"/>
    <cellStyle name="Normal 5 2 65 3 2" xfId="23405"/>
    <cellStyle name="Normal 5 2 65 4" xfId="23406"/>
    <cellStyle name="Normal 5 2 66" xfId="23407"/>
    <cellStyle name="Normal 5 2 67" xfId="23408"/>
    <cellStyle name="Normal 5 2 67 2" xfId="23409"/>
    <cellStyle name="Normal 5 2 67 2 2" xfId="23410"/>
    <cellStyle name="Normal 5 2 67 3" xfId="23411"/>
    <cellStyle name="Normal 5 2 68" xfId="23412"/>
    <cellStyle name="Normal 5 2 68 2" xfId="23413"/>
    <cellStyle name="Normal 5 2 68 2 2" xfId="23414"/>
    <cellStyle name="Normal 5 2 68 3" xfId="23415"/>
    <cellStyle name="Normal 5 2 69" xfId="23416"/>
    <cellStyle name="Normal 5 2 69 2" xfId="23417"/>
    <cellStyle name="Normal 5 2 69 2 2" xfId="23418"/>
    <cellStyle name="Normal 5 2 69 3" xfId="23419"/>
    <cellStyle name="Normal 5 2 7" xfId="23420"/>
    <cellStyle name="Normal 5 2 7 2" xfId="23421"/>
    <cellStyle name="Normal 5 2 7 2 2" xfId="23422"/>
    <cellStyle name="Normal 5 2 7 2 2 2" xfId="23423"/>
    <cellStyle name="Normal 5 2 7 2 3" xfId="23424"/>
    <cellStyle name="Normal 5 2 7 3" xfId="23425"/>
    <cellStyle name="Normal 5 2 7 3 2" xfId="23426"/>
    <cellStyle name="Normal 5 2 7 3 2 2" xfId="23427"/>
    <cellStyle name="Normal 5 2 7 3 3" xfId="23428"/>
    <cellStyle name="Normal 5 2 7 4" xfId="23429"/>
    <cellStyle name="Normal 5 2 7 4 2" xfId="23430"/>
    <cellStyle name="Normal 5 2 7 5" xfId="23431"/>
    <cellStyle name="Normal 5 2 7 5 2" xfId="23432"/>
    <cellStyle name="Normal 5 2 7 6" xfId="23433"/>
    <cellStyle name="Normal 5 2 70" xfId="23434"/>
    <cellStyle name="Normal 5 2 70 2" xfId="23435"/>
    <cellStyle name="Normal 5 2 71" xfId="23436"/>
    <cellStyle name="Normal 5 2 71 2" xfId="23437"/>
    <cellStyle name="Normal 5 2 72" xfId="23438"/>
    <cellStyle name="Normal 5 2 73" xfId="23439"/>
    <cellStyle name="Normal 5 2 8" xfId="23440"/>
    <cellStyle name="Normal 5 2 8 2" xfId="23441"/>
    <cellStyle name="Normal 5 2 8 2 2" xfId="23442"/>
    <cellStyle name="Normal 5 2 8 2 2 2" xfId="23443"/>
    <cellStyle name="Normal 5 2 8 2 3" xfId="23444"/>
    <cellStyle name="Normal 5 2 8 3" xfId="23445"/>
    <cellStyle name="Normal 5 2 8 3 2" xfId="23446"/>
    <cellStyle name="Normal 5 2 8 3 2 2" xfId="23447"/>
    <cellStyle name="Normal 5 2 8 3 3" xfId="23448"/>
    <cellStyle name="Normal 5 2 8 4" xfId="23449"/>
    <cellStyle name="Normal 5 2 8 4 2" xfId="23450"/>
    <cellStyle name="Normal 5 2 8 5" xfId="23451"/>
    <cellStyle name="Normal 5 2 8 5 2" xfId="23452"/>
    <cellStyle name="Normal 5 2 8 6" xfId="23453"/>
    <cellStyle name="Normal 5 2 9" xfId="23454"/>
    <cellStyle name="Normal 5 2 9 2" xfId="23455"/>
    <cellStyle name="Normal 5 2 9 2 2" xfId="23456"/>
    <cellStyle name="Normal 5 2 9 2 2 2" xfId="23457"/>
    <cellStyle name="Normal 5 2 9 2 3" xfId="23458"/>
    <cellStyle name="Normal 5 2 9 3" xfId="23459"/>
    <cellStyle name="Normal 5 2 9 3 2" xfId="23460"/>
    <cellStyle name="Normal 5 2 9 3 2 2" xfId="23461"/>
    <cellStyle name="Normal 5 2 9 3 3" xfId="23462"/>
    <cellStyle name="Normal 5 2 9 4" xfId="23463"/>
    <cellStyle name="Normal 5 2 9 4 2" xfId="23464"/>
    <cellStyle name="Normal 5 2 9 5" xfId="23465"/>
    <cellStyle name="Normal 5 2 9 5 2" xfId="23466"/>
    <cellStyle name="Normal 5 2 9 6" xfId="23467"/>
    <cellStyle name="Normal 5 2_REK RECEIPT" xfId="34698"/>
    <cellStyle name="Normal 5 20" xfId="23468"/>
    <cellStyle name="Normal 5 20 2" xfId="23469"/>
    <cellStyle name="Normal 5 20 2 2" xfId="23470"/>
    <cellStyle name="Normal 5 20 2 2 2" xfId="23471"/>
    <cellStyle name="Normal 5 20 2 3" xfId="23472"/>
    <cellStyle name="Normal 5 20 3" xfId="23473"/>
    <cellStyle name="Normal 5 20 3 2" xfId="23474"/>
    <cellStyle name="Normal 5 20 3 2 2" xfId="23475"/>
    <cellStyle name="Normal 5 20 3 3" xfId="23476"/>
    <cellStyle name="Normal 5 20 4" xfId="23477"/>
    <cellStyle name="Normal 5 20 4 2" xfId="23478"/>
    <cellStyle name="Normal 5 20 5" xfId="23479"/>
    <cellStyle name="Normal 5 20 5 2" xfId="23480"/>
    <cellStyle name="Normal 5 20 6" xfId="23481"/>
    <cellStyle name="Normal 5 21" xfId="23482"/>
    <cellStyle name="Normal 5 21 2" xfId="23483"/>
    <cellStyle name="Normal 5 21 2 2" xfId="23484"/>
    <cellStyle name="Normal 5 21 2 2 2" xfId="23485"/>
    <cellStyle name="Normal 5 21 2 3" xfId="23486"/>
    <cellStyle name="Normal 5 21 3" xfId="23487"/>
    <cellStyle name="Normal 5 21 3 2" xfId="23488"/>
    <cellStyle name="Normal 5 21 3 2 2" xfId="23489"/>
    <cellStyle name="Normal 5 21 3 3" xfId="23490"/>
    <cellStyle name="Normal 5 21 4" xfId="23491"/>
    <cellStyle name="Normal 5 21 4 2" xfId="23492"/>
    <cellStyle name="Normal 5 21 5" xfId="23493"/>
    <cellStyle name="Normal 5 21 5 2" xfId="23494"/>
    <cellStyle name="Normal 5 21 6" xfId="23495"/>
    <cellStyle name="Normal 5 22" xfId="23496"/>
    <cellStyle name="Normal 5 22 2" xfId="23497"/>
    <cellStyle name="Normal 5 22 2 2" xfId="23498"/>
    <cellStyle name="Normal 5 22 2 2 2" xfId="23499"/>
    <cellStyle name="Normal 5 22 2 3" xfId="23500"/>
    <cellStyle name="Normal 5 22 3" xfId="23501"/>
    <cellStyle name="Normal 5 22 3 2" xfId="23502"/>
    <cellStyle name="Normal 5 22 3 2 2" xfId="23503"/>
    <cellStyle name="Normal 5 22 3 3" xfId="23504"/>
    <cellStyle name="Normal 5 22 4" xfId="23505"/>
    <cellStyle name="Normal 5 22 4 2" xfId="23506"/>
    <cellStyle name="Normal 5 22 5" xfId="23507"/>
    <cellStyle name="Normal 5 22 5 2" xfId="23508"/>
    <cellStyle name="Normal 5 22 6" xfId="23509"/>
    <cellStyle name="Normal 5 23" xfId="23510"/>
    <cellStyle name="Normal 5 23 2" xfId="23511"/>
    <cellStyle name="Normal 5 23 2 2" xfId="23512"/>
    <cellStyle name="Normal 5 23 2 2 2" xfId="23513"/>
    <cellStyle name="Normal 5 23 2 3" xfId="23514"/>
    <cellStyle name="Normal 5 23 3" xfId="23515"/>
    <cellStyle name="Normal 5 23 3 2" xfId="23516"/>
    <cellStyle name="Normal 5 23 3 2 2" xfId="23517"/>
    <cellStyle name="Normal 5 23 3 3" xfId="23518"/>
    <cellStyle name="Normal 5 23 4" xfId="23519"/>
    <cellStyle name="Normal 5 23 4 2" xfId="23520"/>
    <cellStyle name="Normal 5 23 5" xfId="23521"/>
    <cellStyle name="Normal 5 23 5 2" xfId="23522"/>
    <cellStyle name="Normal 5 23 6" xfId="23523"/>
    <cellStyle name="Normal 5 24" xfId="23524"/>
    <cellStyle name="Normal 5 24 2" xfId="23525"/>
    <cellStyle name="Normal 5 24 2 2" xfId="23526"/>
    <cellStyle name="Normal 5 24 2 2 2" xfId="23527"/>
    <cellStyle name="Normal 5 24 2 3" xfId="23528"/>
    <cellStyle name="Normal 5 24 3" xfId="23529"/>
    <cellStyle name="Normal 5 24 3 2" xfId="23530"/>
    <cellStyle name="Normal 5 24 3 2 2" xfId="23531"/>
    <cellStyle name="Normal 5 24 3 3" xfId="23532"/>
    <cellStyle name="Normal 5 24 4" xfId="23533"/>
    <cellStyle name="Normal 5 24 4 2" xfId="23534"/>
    <cellStyle name="Normal 5 24 5" xfId="23535"/>
    <cellStyle name="Normal 5 24 5 2" xfId="23536"/>
    <cellStyle name="Normal 5 24 6" xfId="23537"/>
    <cellStyle name="Normal 5 25" xfId="23538"/>
    <cellStyle name="Normal 5 25 2" xfId="23539"/>
    <cellStyle name="Normal 5 25 2 2" xfId="23540"/>
    <cellStyle name="Normal 5 25 2 2 2" xfId="23541"/>
    <cellStyle name="Normal 5 25 2 3" xfId="23542"/>
    <cellStyle name="Normal 5 25 3" xfId="23543"/>
    <cellStyle name="Normal 5 25 3 2" xfId="23544"/>
    <cellStyle name="Normal 5 25 3 2 2" xfId="23545"/>
    <cellStyle name="Normal 5 25 3 3" xfId="23546"/>
    <cellStyle name="Normal 5 25 4" xfId="23547"/>
    <cellStyle name="Normal 5 25 4 2" xfId="23548"/>
    <cellStyle name="Normal 5 25 5" xfId="23549"/>
    <cellStyle name="Normal 5 25 5 2" xfId="23550"/>
    <cellStyle name="Normal 5 25 6" xfId="23551"/>
    <cellStyle name="Normal 5 26" xfId="23552"/>
    <cellStyle name="Normal 5 26 2" xfId="23553"/>
    <cellStyle name="Normal 5 26 2 2" xfId="23554"/>
    <cellStyle name="Normal 5 26 2 2 2" xfId="23555"/>
    <cellStyle name="Normal 5 26 2 3" xfId="23556"/>
    <cellStyle name="Normal 5 26 3" xfId="23557"/>
    <cellStyle name="Normal 5 26 3 2" xfId="23558"/>
    <cellStyle name="Normal 5 26 3 2 2" xfId="23559"/>
    <cellStyle name="Normal 5 26 3 3" xfId="23560"/>
    <cellStyle name="Normal 5 26 4" xfId="23561"/>
    <cellStyle name="Normal 5 26 4 2" xfId="23562"/>
    <cellStyle name="Normal 5 26 5" xfId="23563"/>
    <cellStyle name="Normal 5 26 5 2" xfId="23564"/>
    <cellStyle name="Normal 5 26 6" xfId="23565"/>
    <cellStyle name="Normal 5 27" xfId="23566"/>
    <cellStyle name="Normal 5 27 2" xfId="23567"/>
    <cellStyle name="Normal 5 27 2 2" xfId="23568"/>
    <cellStyle name="Normal 5 27 2 2 2" xfId="23569"/>
    <cellStyle name="Normal 5 27 2 3" xfId="23570"/>
    <cellStyle name="Normal 5 27 3" xfId="23571"/>
    <cellStyle name="Normal 5 27 3 2" xfId="23572"/>
    <cellStyle name="Normal 5 27 3 2 2" xfId="23573"/>
    <cellStyle name="Normal 5 27 3 3" xfId="23574"/>
    <cellStyle name="Normal 5 27 4" xfId="23575"/>
    <cellStyle name="Normal 5 27 4 2" xfId="23576"/>
    <cellStyle name="Normal 5 27 5" xfId="23577"/>
    <cellStyle name="Normal 5 27 5 2" xfId="23578"/>
    <cellStyle name="Normal 5 27 6" xfId="23579"/>
    <cellStyle name="Normal 5 28" xfId="23580"/>
    <cellStyle name="Normal 5 28 2" xfId="23581"/>
    <cellStyle name="Normal 5 28 2 2" xfId="23582"/>
    <cellStyle name="Normal 5 28 2 2 2" xfId="23583"/>
    <cellStyle name="Normal 5 28 2 3" xfId="23584"/>
    <cellStyle name="Normal 5 28 3" xfId="23585"/>
    <cellStyle name="Normal 5 28 3 2" xfId="23586"/>
    <cellStyle name="Normal 5 28 3 2 2" xfId="23587"/>
    <cellStyle name="Normal 5 28 3 3" xfId="23588"/>
    <cellStyle name="Normal 5 28 4" xfId="23589"/>
    <cellStyle name="Normal 5 28 4 2" xfId="23590"/>
    <cellStyle name="Normal 5 28 5" xfId="23591"/>
    <cellStyle name="Normal 5 28 5 2" xfId="23592"/>
    <cellStyle name="Normal 5 28 6" xfId="23593"/>
    <cellStyle name="Normal 5 29" xfId="23594"/>
    <cellStyle name="Normal 5 29 2" xfId="23595"/>
    <cellStyle name="Normal 5 29 2 2" xfId="23596"/>
    <cellStyle name="Normal 5 29 2 2 2" xfId="23597"/>
    <cellStyle name="Normal 5 29 2 3" xfId="23598"/>
    <cellStyle name="Normal 5 29 3" xfId="23599"/>
    <cellStyle name="Normal 5 29 3 2" xfId="23600"/>
    <cellStyle name="Normal 5 29 3 2 2" xfId="23601"/>
    <cellStyle name="Normal 5 29 3 3" xfId="23602"/>
    <cellStyle name="Normal 5 29 4" xfId="23603"/>
    <cellStyle name="Normal 5 29 4 2" xfId="23604"/>
    <cellStyle name="Normal 5 29 5" xfId="23605"/>
    <cellStyle name="Normal 5 29 5 2" xfId="23606"/>
    <cellStyle name="Normal 5 29 6" xfId="23607"/>
    <cellStyle name="Normal 5 3" xfId="23608"/>
    <cellStyle name="Normal 5 3 10" xfId="23609"/>
    <cellStyle name="Normal 5 3 11" xfId="23610"/>
    <cellStyle name="Normal 5 3 12" xfId="23611"/>
    <cellStyle name="Normal 5 3 13" xfId="23612"/>
    <cellStyle name="Normal 5 3 14" xfId="23613"/>
    <cellStyle name="Normal 5 3 15" xfId="23614"/>
    <cellStyle name="Normal 5 3 16" xfId="23615"/>
    <cellStyle name="Normal 5 3 17" xfId="23616"/>
    <cellStyle name="Normal 5 3 18" xfId="23617"/>
    <cellStyle name="Normal 5 3 19" xfId="23618"/>
    <cellStyle name="Normal 5 3 2" xfId="23619"/>
    <cellStyle name="Normal 5 3 2 2" xfId="23620"/>
    <cellStyle name="Normal 5 3 20" xfId="23621"/>
    <cellStyle name="Normal 5 3 21" xfId="23622"/>
    <cellStyle name="Normal 5 3 22" xfId="23623"/>
    <cellStyle name="Normal 5 3 23" xfId="23624"/>
    <cellStyle name="Normal 5 3 24" xfId="23625"/>
    <cellStyle name="Normal 5 3 25" xfId="23626"/>
    <cellStyle name="Normal 5 3 26" xfId="23627"/>
    <cellStyle name="Normal 5 3 27" xfId="23628"/>
    <cellStyle name="Normal 5 3 28" xfId="23629"/>
    <cellStyle name="Normal 5 3 29" xfId="23630"/>
    <cellStyle name="Normal 5 3 3" xfId="23631"/>
    <cellStyle name="Normal 5 3 30" xfId="23632"/>
    <cellStyle name="Normal 5 3 31" xfId="23633"/>
    <cellStyle name="Normal 5 3 32" xfId="23634"/>
    <cellStyle name="Normal 5 3 33" xfId="23635"/>
    <cellStyle name="Normal 5 3 34" xfId="23636"/>
    <cellStyle name="Normal 5 3 35" xfId="23637"/>
    <cellStyle name="Normal 5 3 36" xfId="23638"/>
    <cellStyle name="Normal 5 3 37" xfId="23639"/>
    <cellStyle name="Normal 5 3 38" xfId="23640"/>
    <cellStyle name="Normal 5 3 39" xfId="23641"/>
    <cellStyle name="Normal 5 3 4" xfId="23642"/>
    <cellStyle name="Normal 5 3 40" xfId="23643"/>
    <cellStyle name="Normal 5 3 41" xfId="23644"/>
    <cellStyle name="Normal 5 3 42" xfId="23645"/>
    <cellStyle name="Normal 5 3 43" xfId="23646"/>
    <cellStyle name="Normal 5 3 44" xfId="23647"/>
    <cellStyle name="Normal 5 3 45" xfId="23648"/>
    <cellStyle name="Normal 5 3 46" xfId="23649"/>
    <cellStyle name="Normal 5 3 47" xfId="23650"/>
    <cellStyle name="Normal 5 3 48" xfId="23651"/>
    <cellStyle name="Normal 5 3 49" xfId="23652"/>
    <cellStyle name="Normal 5 3 5" xfId="23653"/>
    <cellStyle name="Normal 5 3 50" xfId="23654"/>
    <cellStyle name="Normal 5 3 51" xfId="23655"/>
    <cellStyle name="Normal 5 3 52" xfId="23656"/>
    <cellStyle name="Normal 5 3 53" xfId="23657"/>
    <cellStyle name="Normal 5 3 54" xfId="23658"/>
    <cellStyle name="Normal 5 3 55" xfId="23659"/>
    <cellStyle name="Normal 5 3 56" xfId="23660"/>
    <cellStyle name="Normal 5 3 57" xfId="23661"/>
    <cellStyle name="Normal 5 3 58" xfId="23662"/>
    <cellStyle name="Normal 5 3 6" xfId="23663"/>
    <cellStyle name="Normal 5 3 7" xfId="23664"/>
    <cellStyle name="Normal 5 3 8" xfId="23665"/>
    <cellStyle name="Normal 5 3 9" xfId="23666"/>
    <cellStyle name="Normal 5 30" xfId="23667"/>
    <cellStyle name="Normal 5 30 2" xfId="23668"/>
    <cellStyle name="Normal 5 30 2 2" xfId="23669"/>
    <cellStyle name="Normal 5 30 2 2 2" xfId="23670"/>
    <cellStyle name="Normal 5 30 2 3" xfId="23671"/>
    <cellStyle name="Normal 5 30 3" xfId="23672"/>
    <cellStyle name="Normal 5 30 3 2" xfId="23673"/>
    <cellStyle name="Normal 5 30 3 2 2" xfId="23674"/>
    <cellStyle name="Normal 5 30 3 3" xfId="23675"/>
    <cellStyle name="Normal 5 30 4" xfId="23676"/>
    <cellStyle name="Normal 5 30 4 2" xfId="23677"/>
    <cellStyle name="Normal 5 30 5" xfId="23678"/>
    <cellStyle name="Normal 5 30 5 2" xfId="23679"/>
    <cellStyle name="Normal 5 30 6" xfId="23680"/>
    <cellStyle name="Normal 5 31" xfId="23681"/>
    <cellStyle name="Normal 5 31 2" xfId="23682"/>
    <cellStyle name="Normal 5 31 2 2" xfId="23683"/>
    <cellStyle name="Normal 5 31 2 2 2" xfId="23684"/>
    <cellStyle name="Normal 5 31 2 3" xfId="23685"/>
    <cellStyle name="Normal 5 31 3" xfId="23686"/>
    <cellStyle name="Normal 5 31 3 2" xfId="23687"/>
    <cellStyle name="Normal 5 31 3 2 2" xfId="23688"/>
    <cellStyle name="Normal 5 31 3 3" xfId="23689"/>
    <cellStyle name="Normal 5 31 4" xfId="23690"/>
    <cellStyle name="Normal 5 31 4 2" xfId="23691"/>
    <cellStyle name="Normal 5 31 5" xfId="23692"/>
    <cellStyle name="Normal 5 31 5 2" xfId="23693"/>
    <cellStyle name="Normal 5 31 6" xfId="23694"/>
    <cellStyle name="Normal 5 32" xfId="23695"/>
    <cellStyle name="Normal 5 32 2" xfId="23696"/>
    <cellStyle name="Normal 5 32 2 2" xfId="23697"/>
    <cellStyle name="Normal 5 32 2 2 2" xfId="23698"/>
    <cellStyle name="Normal 5 32 2 3" xfId="23699"/>
    <cellStyle name="Normal 5 32 3" xfId="23700"/>
    <cellStyle name="Normal 5 32 3 2" xfId="23701"/>
    <cellStyle name="Normal 5 32 3 2 2" xfId="23702"/>
    <cellStyle name="Normal 5 32 3 3" xfId="23703"/>
    <cellStyle name="Normal 5 32 4" xfId="23704"/>
    <cellStyle name="Normal 5 32 4 2" xfId="23705"/>
    <cellStyle name="Normal 5 32 5" xfId="23706"/>
    <cellStyle name="Normal 5 32 5 2" xfId="23707"/>
    <cellStyle name="Normal 5 32 6" xfId="23708"/>
    <cellStyle name="Normal 5 33" xfId="23709"/>
    <cellStyle name="Normal 5 33 2" xfId="23710"/>
    <cellStyle name="Normal 5 33 2 2" xfId="23711"/>
    <cellStyle name="Normal 5 33 2 2 2" xfId="23712"/>
    <cellStyle name="Normal 5 33 2 3" xfId="23713"/>
    <cellStyle name="Normal 5 33 3" xfId="23714"/>
    <cellStyle name="Normal 5 33 3 2" xfId="23715"/>
    <cellStyle name="Normal 5 33 3 2 2" xfId="23716"/>
    <cellStyle name="Normal 5 33 3 3" xfId="23717"/>
    <cellStyle name="Normal 5 33 4" xfId="23718"/>
    <cellStyle name="Normal 5 33 4 2" xfId="23719"/>
    <cellStyle name="Normal 5 33 5" xfId="23720"/>
    <cellStyle name="Normal 5 33 5 2" xfId="23721"/>
    <cellStyle name="Normal 5 33 6" xfId="23722"/>
    <cellStyle name="Normal 5 34" xfId="23723"/>
    <cellStyle name="Normal 5 34 2" xfId="23724"/>
    <cellStyle name="Normal 5 34 2 2" xfId="23725"/>
    <cellStyle name="Normal 5 34 2 2 2" xfId="23726"/>
    <cellStyle name="Normal 5 34 2 3" xfId="23727"/>
    <cellStyle name="Normal 5 34 3" xfId="23728"/>
    <cellStyle name="Normal 5 34 3 2" xfId="23729"/>
    <cellStyle name="Normal 5 34 3 2 2" xfId="23730"/>
    <cellStyle name="Normal 5 34 3 3" xfId="23731"/>
    <cellStyle name="Normal 5 34 4" xfId="23732"/>
    <cellStyle name="Normal 5 34 4 2" xfId="23733"/>
    <cellStyle name="Normal 5 34 5" xfId="23734"/>
    <cellStyle name="Normal 5 34 5 2" xfId="23735"/>
    <cellStyle name="Normal 5 34 6" xfId="23736"/>
    <cellStyle name="Normal 5 35" xfId="23737"/>
    <cellStyle name="Normal 5 35 2" xfId="23738"/>
    <cellStyle name="Normal 5 35 2 2" xfId="23739"/>
    <cellStyle name="Normal 5 35 2 2 2" xfId="23740"/>
    <cellStyle name="Normal 5 35 2 3" xfId="23741"/>
    <cellStyle name="Normal 5 35 3" xfId="23742"/>
    <cellStyle name="Normal 5 35 3 2" xfId="23743"/>
    <cellStyle name="Normal 5 35 3 2 2" xfId="23744"/>
    <cellStyle name="Normal 5 35 3 3" xfId="23745"/>
    <cellStyle name="Normal 5 35 4" xfId="23746"/>
    <cellStyle name="Normal 5 35 4 2" xfId="23747"/>
    <cellStyle name="Normal 5 35 5" xfId="23748"/>
    <cellStyle name="Normal 5 35 5 2" xfId="23749"/>
    <cellStyle name="Normal 5 35 6" xfId="23750"/>
    <cellStyle name="Normal 5 36" xfId="23751"/>
    <cellStyle name="Normal 5 36 2" xfId="23752"/>
    <cellStyle name="Normal 5 36 2 2" xfId="23753"/>
    <cellStyle name="Normal 5 36 2 2 2" xfId="23754"/>
    <cellStyle name="Normal 5 36 2 3" xfId="23755"/>
    <cellStyle name="Normal 5 36 3" xfId="23756"/>
    <cellStyle name="Normal 5 36 3 2" xfId="23757"/>
    <cellStyle name="Normal 5 36 3 2 2" xfId="23758"/>
    <cellStyle name="Normal 5 36 3 3" xfId="23759"/>
    <cellStyle name="Normal 5 36 4" xfId="23760"/>
    <cellStyle name="Normal 5 36 4 2" xfId="23761"/>
    <cellStyle name="Normal 5 36 5" xfId="23762"/>
    <cellStyle name="Normal 5 36 5 2" xfId="23763"/>
    <cellStyle name="Normal 5 36 6" xfId="23764"/>
    <cellStyle name="Normal 5 37" xfId="23765"/>
    <cellStyle name="Normal 5 37 2" xfId="23766"/>
    <cellStyle name="Normal 5 37 2 2" xfId="23767"/>
    <cellStyle name="Normal 5 37 2 2 2" xfId="23768"/>
    <cellStyle name="Normal 5 37 2 3" xfId="23769"/>
    <cellStyle name="Normal 5 37 3" xfId="23770"/>
    <cellStyle name="Normal 5 37 3 2" xfId="23771"/>
    <cellStyle name="Normal 5 37 3 2 2" xfId="23772"/>
    <cellStyle name="Normal 5 37 3 3" xfId="23773"/>
    <cellStyle name="Normal 5 37 4" xfId="23774"/>
    <cellStyle name="Normal 5 37 4 2" xfId="23775"/>
    <cellStyle name="Normal 5 37 5" xfId="23776"/>
    <cellStyle name="Normal 5 37 5 2" xfId="23777"/>
    <cellStyle name="Normal 5 37 6" xfId="23778"/>
    <cellStyle name="Normal 5 38" xfId="23779"/>
    <cellStyle name="Normal 5 38 2" xfId="23780"/>
    <cellStyle name="Normal 5 38 2 2" xfId="23781"/>
    <cellStyle name="Normal 5 38 2 2 2" xfId="23782"/>
    <cellStyle name="Normal 5 38 2 3" xfId="23783"/>
    <cellStyle name="Normal 5 38 3" xfId="23784"/>
    <cellStyle name="Normal 5 38 3 2" xfId="23785"/>
    <cellStyle name="Normal 5 38 3 2 2" xfId="23786"/>
    <cellStyle name="Normal 5 38 3 3" xfId="23787"/>
    <cellStyle name="Normal 5 38 4" xfId="23788"/>
    <cellStyle name="Normal 5 38 4 2" xfId="23789"/>
    <cellStyle name="Normal 5 38 5" xfId="23790"/>
    <cellStyle name="Normal 5 38 5 2" xfId="23791"/>
    <cellStyle name="Normal 5 38 6" xfId="23792"/>
    <cellStyle name="Normal 5 39" xfId="23793"/>
    <cellStyle name="Normal 5 39 2" xfId="23794"/>
    <cellStyle name="Normal 5 39 2 2" xfId="23795"/>
    <cellStyle name="Normal 5 39 2 2 2" xfId="23796"/>
    <cellStyle name="Normal 5 39 2 3" xfId="23797"/>
    <cellStyle name="Normal 5 39 3" xfId="23798"/>
    <cellStyle name="Normal 5 39 3 2" xfId="23799"/>
    <cellStyle name="Normal 5 39 3 2 2" xfId="23800"/>
    <cellStyle name="Normal 5 39 3 3" xfId="23801"/>
    <cellStyle name="Normal 5 39 4" xfId="23802"/>
    <cellStyle name="Normal 5 39 4 2" xfId="23803"/>
    <cellStyle name="Normal 5 39 5" xfId="23804"/>
    <cellStyle name="Normal 5 39 5 2" xfId="23805"/>
    <cellStyle name="Normal 5 39 6" xfId="23806"/>
    <cellStyle name="Normal 5 4" xfId="23807"/>
    <cellStyle name="Normal 5 4 2" xfId="23808"/>
    <cellStyle name="Normal 5 4 2 2" xfId="23809"/>
    <cellStyle name="Normal 5 4 2 2 2" xfId="23810"/>
    <cellStyle name="Normal 5 4 2 2 2 2" xfId="23811"/>
    <cellStyle name="Normal 5 4 2 2 3" xfId="23812"/>
    <cellStyle name="Normal 5 4 2 3" xfId="23813"/>
    <cellStyle name="Normal 5 4 2 3 2" xfId="23814"/>
    <cellStyle name="Normal 5 4 2 3 2 2" xfId="23815"/>
    <cellStyle name="Normal 5 4 2 3 3" xfId="23816"/>
    <cellStyle name="Normal 5 4 2 4" xfId="23817"/>
    <cellStyle name="Normal 5 4 2 4 2" xfId="23818"/>
    <cellStyle name="Normal 5 4 2 5" xfId="23819"/>
    <cellStyle name="Normal 5 4 2 5 2" xfId="23820"/>
    <cellStyle name="Normal 5 4 2 6" xfId="23821"/>
    <cellStyle name="Normal 5 4 3" xfId="23822"/>
    <cellStyle name="Normal 5 4 3 2" xfId="23823"/>
    <cellStyle name="Normal 5 4 3 2 2" xfId="23824"/>
    <cellStyle name="Normal 5 4 3 2 2 2" xfId="23825"/>
    <cellStyle name="Normal 5 4 3 2 3" xfId="23826"/>
    <cellStyle name="Normal 5 4 3 3" xfId="23827"/>
    <cellStyle name="Normal 5 4 3 3 2" xfId="23828"/>
    <cellStyle name="Normal 5 4 3 3 2 2" xfId="23829"/>
    <cellStyle name="Normal 5 4 3 3 3" xfId="23830"/>
    <cellStyle name="Normal 5 4 3 4" xfId="23831"/>
    <cellStyle name="Normal 5 4 3 4 2" xfId="23832"/>
    <cellStyle name="Normal 5 4 3 5" xfId="23833"/>
    <cellStyle name="Normal 5 4 3 5 2" xfId="23834"/>
    <cellStyle name="Normal 5 4 3 6" xfId="23835"/>
    <cellStyle name="Normal 5 4 4" xfId="23836"/>
    <cellStyle name="Normal 5 4 4 2" xfId="23837"/>
    <cellStyle name="Normal 5 4 4 2 2" xfId="23838"/>
    <cellStyle name="Normal 5 4 4 2 2 2" xfId="23839"/>
    <cellStyle name="Normal 5 4 4 2 3" xfId="23840"/>
    <cellStyle name="Normal 5 4 4 3" xfId="23841"/>
    <cellStyle name="Normal 5 4 4 3 2" xfId="23842"/>
    <cellStyle name="Normal 5 4 4 3 2 2" xfId="23843"/>
    <cellStyle name="Normal 5 4 4 3 3" xfId="23844"/>
    <cellStyle name="Normal 5 4 4 4" xfId="23845"/>
    <cellStyle name="Normal 5 4 4 4 2" xfId="23846"/>
    <cellStyle name="Normal 5 4 4 5" xfId="23847"/>
    <cellStyle name="Normal 5 4 4 5 2" xfId="23848"/>
    <cellStyle name="Normal 5 4 4 6" xfId="23849"/>
    <cellStyle name="Normal 5 4 5" xfId="23850"/>
    <cellStyle name="Normal 5 4 5 2" xfId="23851"/>
    <cellStyle name="Normal 5 4 5 2 2" xfId="23852"/>
    <cellStyle name="Normal 5 4 5 3" xfId="23853"/>
    <cellStyle name="Normal 5 4 6" xfId="23854"/>
    <cellStyle name="Normal 5 4 6 2" xfId="23855"/>
    <cellStyle name="Normal 5 4 6 2 2" xfId="23856"/>
    <cellStyle name="Normal 5 4 6 3" xfId="23857"/>
    <cellStyle name="Normal 5 4 7" xfId="23858"/>
    <cellStyle name="Normal 5 4 7 2" xfId="23859"/>
    <cellStyle name="Normal 5 4 8" xfId="23860"/>
    <cellStyle name="Normal 5 4 8 2" xfId="23861"/>
    <cellStyle name="Normal 5 4 9" xfId="23862"/>
    <cellStyle name="Normal 5 40" xfId="23863"/>
    <cellStyle name="Normal 5 40 2" xfId="23864"/>
    <cellStyle name="Normal 5 40 2 2" xfId="23865"/>
    <cellStyle name="Normal 5 40 2 2 2" xfId="23866"/>
    <cellStyle name="Normal 5 40 2 3" xfId="23867"/>
    <cellStyle name="Normal 5 40 3" xfId="23868"/>
    <cellStyle name="Normal 5 40 3 2" xfId="23869"/>
    <cellStyle name="Normal 5 40 3 2 2" xfId="23870"/>
    <cellStyle name="Normal 5 40 3 3" xfId="23871"/>
    <cellStyle name="Normal 5 40 4" xfId="23872"/>
    <cellStyle name="Normal 5 40 4 2" xfId="23873"/>
    <cellStyle name="Normal 5 40 5" xfId="23874"/>
    <cellStyle name="Normal 5 40 5 2" xfId="23875"/>
    <cellStyle name="Normal 5 40 6" xfId="23876"/>
    <cellStyle name="Normal 5 41" xfId="23877"/>
    <cellStyle name="Normal 5 41 2" xfId="23878"/>
    <cellStyle name="Normal 5 41 2 2" xfId="23879"/>
    <cellStyle name="Normal 5 41 2 2 2" xfId="23880"/>
    <cellStyle name="Normal 5 41 2 3" xfId="23881"/>
    <cellStyle name="Normal 5 41 3" xfId="23882"/>
    <cellStyle name="Normal 5 41 3 2" xfId="23883"/>
    <cellStyle name="Normal 5 41 3 2 2" xfId="23884"/>
    <cellStyle name="Normal 5 41 3 3" xfId="23885"/>
    <cellStyle name="Normal 5 41 4" xfId="23886"/>
    <cellStyle name="Normal 5 41 4 2" xfId="23887"/>
    <cellStyle name="Normal 5 41 5" xfId="23888"/>
    <cellStyle name="Normal 5 41 5 2" xfId="23889"/>
    <cellStyle name="Normal 5 41 6" xfId="23890"/>
    <cellStyle name="Normal 5 42" xfId="23891"/>
    <cellStyle name="Normal 5 42 2" xfId="23892"/>
    <cellStyle name="Normal 5 42 2 2" xfId="23893"/>
    <cellStyle name="Normal 5 42 2 2 2" xfId="23894"/>
    <cellStyle name="Normal 5 42 2 3" xfId="23895"/>
    <cellStyle name="Normal 5 42 3" xfId="23896"/>
    <cellStyle name="Normal 5 42 3 2" xfId="23897"/>
    <cellStyle name="Normal 5 42 3 2 2" xfId="23898"/>
    <cellStyle name="Normal 5 42 3 3" xfId="23899"/>
    <cellStyle name="Normal 5 42 4" xfId="23900"/>
    <cellStyle name="Normal 5 42 4 2" xfId="23901"/>
    <cellStyle name="Normal 5 42 5" xfId="23902"/>
    <cellStyle name="Normal 5 42 5 2" xfId="23903"/>
    <cellStyle name="Normal 5 42 6" xfId="23904"/>
    <cellStyle name="Normal 5 43" xfId="23905"/>
    <cellStyle name="Normal 5 43 2" xfId="23906"/>
    <cellStyle name="Normal 5 43 2 2" xfId="23907"/>
    <cellStyle name="Normal 5 43 2 2 2" xfId="23908"/>
    <cellStyle name="Normal 5 43 2 3" xfId="23909"/>
    <cellStyle name="Normal 5 43 3" xfId="23910"/>
    <cellStyle name="Normal 5 43 3 2" xfId="23911"/>
    <cellStyle name="Normal 5 43 3 2 2" xfId="23912"/>
    <cellStyle name="Normal 5 43 3 3" xfId="23913"/>
    <cellStyle name="Normal 5 43 4" xfId="23914"/>
    <cellStyle name="Normal 5 43 4 2" xfId="23915"/>
    <cellStyle name="Normal 5 43 5" xfId="23916"/>
    <cellStyle name="Normal 5 43 5 2" xfId="23917"/>
    <cellStyle name="Normal 5 43 6" xfId="23918"/>
    <cellStyle name="Normal 5 44" xfId="23919"/>
    <cellStyle name="Normal 5 44 2" xfId="23920"/>
    <cellStyle name="Normal 5 44 2 2" xfId="23921"/>
    <cellStyle name="Normal 5 44 2 2 2" xfId="23922"/>
    <cellStyle name="Normal 5 44 2 3" xfId="23923"/>
    <cellStyle name="Normal 5 44 3" xfId="23924"/>
    <cellStyle name="Normal 5 44 3 2" xfId="23925"/>
    <cellStyle name="Normal 5 44 3 2 2" xfId="23926"/>
    <cellStyle name="Normal 5 44 3 3" xfId="23927"/>
    <cellStyle name="Normal 5 44 4" xfId="23928"/>
    <cellStyle name="Normal 5 44 4 2" xfId="23929"/>
    <cellStyle name="Normal 5 44 5" xfId="23930"/>
    <cellStyle name="Normal 5 44 5 2" xfId="23931"/>
    <cellStyle name="Normal 5 44 6" xfId="23932"/>
    <cellStyle name="Normal 5 45" xfId="23933"/>
    <cellStyle name="Normal 5 45 2" xfId="23934"/>
    <cellStyle name="Normal 5 45 2 2" xfId="23935"/>
    <cellStyle name="Normal 5 45 2 2 2" xfId="23936"/>
    <cellStyle name="Normal 5 45 2 3" xfId="23937"/>
    <cellStyle name="Normal 5 45 3" xfId="23938"/>
    <cellStyle name="Normal 5 45 3 2" xfId="23939"/>
    <cellStyle name="Normal 5 45 3 2 2" xfId="23940"/>
    <cellStyle name="Normal 5 45 3 3" xfId="23941"/>
    <cellStyle name="Normal 5 45 4" xfId="23942"/>
    <cellStyle name="Normal 5 45 4 2" xfId="23943"/>
    <cellStyle name="Normal 5 45 5" xfId="23944"/>
    <cellStyle name="Normal 5 45 5 2" xfId="23945"/>
    <cellStyle name="Normal 5 45 6" xfId="23946"/>
    <cellStyle name="Normal 5 46" xfId="23947"/>
    <cellStyle name="Normal 5 46 2" xfId="23948"/>
    <cellStyle name="Normal 5 46 2 2" xfId="23949"/>
    <cellStyle name="Normal 5 46 2 2 2" xfId="23950"/>
    <cellStyle name="Normal 5 46 2 3" xfId="23951"/>
    <cellStyle name="Normal 5 46 3" xfId="23952"/>
    <cellStyle name="Normal 5 46 3 2" xfId="23953"/>
    <cellStyle name="Normal 5 46 3 2 2" xfId="23954"/>
    <cellStyle name="Normal 5 46 3 3" xfId="23955"/>
    <cellStyle name="Normal 5 46 4" xfId="23956"/>
    <cellStyle name="Normal 5 46 4 2" xfId="23957"/>
    <cellStyle name="Normal 5 46 5" xfId="23958"/>
    <cellStyle name="Normal 5 46 5 2" xfId="23959"/>
    <cellStyle name="Normal 5 46 6" xfId="23960"/>
    <cellStyle name="Normal 5 47" xfId="23961"/>
    <cellStyle name="Normal 5 47 2" xfId="23962"/>
    <cellStyle name="Normal 5 47 2 2" xfId="23963"/>
    <cellStyle name="Normal 5 47 2 2 2" xfId="23964"/>
    <cellStyle name="Normal 5 47 2 3" xfId="23965"/>
    <cellStyle name="Normal 5 47 3" xfId="23966"/>
    <cellStyle name="Normal 5 47 3 2" xfId="23967"/>
    <cellStyle name="Normal 5 47 3 2 2" xfId="23968"/>
    <cellStyle name="Normal 5 47 3 3" xfId="23969"/>
    <cellStyle name="Normal 5 47 4" xfId="23970"/>
    <cellStyle name="Normal 5 47 4 2" xfId="23971"/>
    <cellStyle name="Normal 5 47 5" xfId="23972"/>
    <cellStyle name="Normal 5 47 5 2" xfId="23973"/>
    <cellStyle name="Normal 5 47 6" xfId="23974"/>
    <cellStyle name="Normal 5 48" xfId="23975"/>
    <cellStyle name="Normal 5 48 2" xfId="23976"/>
    <cellStyle name="Normal 5 48 2 2" xfId="23977"/>
    <cellStyle name="Normal 5 48 2 2 2" xfId="23978"/>
    <cellStyle name="Normal 5 48 2 3" xfId="23979"/>
    <cellStyle name="Normal 5 48 3" xfId="23980"/>
    <cellStyle name="Normal 5 48 3 2" xfId="23981"/>
    <cellStyle name="Normal 5 48 3 2 2" xfId="23982"/>
    <cellStyle name="Normal 5 48 3 3" xfId="23983"/>
    <cellStyle name="Normal 5 48 4" xfId="23984"/>
    <cellStyle name="Normal 5 48 4 2" xfId="23985"/>
    <cellStyle name="Normal 5 48 5" xfId="23986"/>
    <cellStyle name="Normal 5 48 5 2" xfId="23987"/>
    <cellStyle name="Normal 5 48 6" xfId="23988"/>
    <cellStyle name="Normal 5 49" xfId="23989"/>
    <cellStyle name="Normal 5 49 2" xfId="23990"/>
    <cellStyle name="Normal 5 49 2 2" xfId="23991"/>
    <cellStyle name="Normal 5 49 2 2 2" xfId="23992"/>
    <cellStyle name="Normal 5 49 2 3" xfId="23993"/>
    <cellStyle name="Normal 5 49 3" xfId="23994"/>
    <cellStyle name="Normal 5 49 3 2" xfId="23995"/>
    <cellStyle name="Normal 5 49 3 2 2" xfId="23996"/>
    <cellStyle name="Normal 5 49 3 3" xfId="23997"/>
    <cellStyle name="Normal 5 49 4" xfId="23998"/>
    <cellStyle name="Normal 5 49 4 2" xfId="23999"/>
    <cellStyle name="Normal 5 49 5" xfId="24000"/>
    <cellStyle name="Normal 5 49 5 2" xfId="24001"/>
    <cellStyle name="Normal 5 49 6" xfId="24002"/>
    <cellStyle name="Normal 5 5" xfId="24003"/>
    <cellStyle name="Normal 5 5 2" xfId="24004"/>
    <cellStyle name="Normal 5 50" xfId="24005"/>
    <cellStyle name="Normal 5 50 2" xfId="24006"/>
    <cellStyle name="Normal 5 50 2 2" xfId="24007"/>
    <cellStyle name="Normal 5 50 2 2 2" xfId="24008"/>
    <cellStyle name="Normal 5 50 2 3" xfId="24009"/>
    <cellStyle name="Normal 5 50 3" xfId="24010"/>
    <cellStyle name="Normal 5 50 3 2" xfId="24011"/>
    <cellStyle name="Normal 5 50 3 2 2" xfId="24012"/>
    <cellStyle name="Normal 5 50 3 3" xfId="24013"/>
    <cellStyle name="Normal 5 50 4" xfId="24014"/>
    <cellStyle name="Normal 5 50 4 2" xfId="24015"/>
    <cellStyle name="Normal 5 50 5" xfId="24016"/>
    <cellStyle name="Normal 5 50 5 2" xfId="24017"/>
    <cellStyle name="Normal 5 50 6" xfId="24018"/>
    <cellStyle name="Normal 5 51" xfId="24019"/>
    <cellStyle name="Normal 5 51 2" xfId="24020"/>
    <cellStyle name="Normal 5 51 2 2" xfId="24021"/>
    <cellStyle name="Normal 5 51 2 2 2" xfId="24022"/>
    <cellStyle name="Normal 5 51 2 3" xfId="24023"/>
    <cellStyle name="Normal 5 51 3" xfId="24024"/>
    <cellStyle name="Normal 5 51 3 2" xfId="24025"/>
    <cellStyle name="Normal 5 51 3 2 2" xfId="24026"/>
    <cellStyle name="Normal 5 51 3 3" xfId="24027"/>
    <cellStyle name="Normal 5 51 4" xfId="24028"/>
    <cellStyle name="Normal 5 51 4 2" xfId="24029"/>
    <cellStyle name="Normal 5 51 5" xfId="24030"/>
    <cellStyle name="Normal 5 51 5 2" xfId="24031"/>
    <cellStyle name="Normal 5 51 6" xfId="24032"/>
    <cellStyle name="Normal 5 52" xfId="24033"/>
    <cellStyle name="Normal 5 52 2" xfId="24034"/>
    <cellStyle name="Normal 5 52 2 2" xfId="24035"/>
    <cellStyle name="Normal 5 52 2 2 2" xfId="24036"/>
    <cellStyle name="Normal 5 52 2 3" xfId="24037"/>
    <cellStyle name="Normal 5 52 3" xfId="24038"/>
    <cellStyle name="Normal 5 52 3 2" xfId="24039"/>
    <cellStyle name="Normal 5 52 3 2 2" xfId="24040"/>
    <cellStyle name="Normal 5 52 3 3" xfId="24041"/>
    <cellStyle name="Normal 5 52 4" xfId="24042"/>
    <cellStyle name="Normal 5 52 4 2" xfId="24043"/>
    <cellStyle name="Normal 5 52 5" xfId="24044"/>
    <cellStyle name="Normal 5 52 5 2" xfId="24045"/>
    <cellStyle name="Normal 5 52 6" xfId="24046"/>
    <cellStyle name="Normal 5 53" xfId="24047"/>
    <cellStyle name="Normal 5 53 2" xfId="24048"/>
    <cellStyle name="Normal 5 53 2 2" xfId="24049"/>
    <cellStyle name="Normal 5 53 2 2 2" xfId="24050"/>
    <cellStyle name="Normal 5 53 2 3" xfId="24051"/>
    <cellStyle name="Normal 5 53 3" xfId="24052"/>
    <cellStyle name="Normal 5 53 3 2" xfId="24053"/>
    <cellStyle name="Normal 5 53 3 2 2" xfId="24054"/>
    <cellStyle name="Normal 5 53 3 3" xfId="24055"/>
    <cellStyle name="Normal 5 53 4" xfId="24056"/>
    <cellStyle name="Normal 5 53 4 2" xfId="24057"/>
    <cellStyle name="Normal 5 53 5" xfId="24058"/>
    <cellStyle name="Normal 5 53 5 2" xfId="24059"/>
    <cellStyle name="Normal 5 53 6" xfId="24060"/>
    <cellStyle name="Normal 5 54" xfId="24061"/>
    <cellStyle name="Normal 5 54 2" xfId="24062"/>
    <cellStyle name="Normal 5 54 2 2" xfId="24063"/>
    <cellStyle name="Normal 5 54 2 2 2" xfId="24064"/>
    <cellStyle name="Normal 5 54 2 3" xfId="24065"/>
    <cellStyle name="Normal 5 54 3" xfId="24066"/>
    <cellStyle name="Normal 5 54 3 2" xfId="24067"/>
    <cellStyle name="Normal 5 54 3 2 2" xfId="24068"/>
    <cellStyle name="Normal 5 54 3 3" xfId="24069"/>
    <cellStyle name="Normal 5 54 4" xfId="24070"/>
    <cellStyle name="Normal 5 54 4 2" xfId="24071"/>
    <cellStyle name="Normal 5 54 5" xfId="24072"/>
    <cellStyle name="Normal 5 54 5 2" xfId="24073"/>
    <cellStyle name="Normal 5 54 6" xfId="24074"/>
    <cellStyle name="Normal 5 55" xfId="24075"/>
    <cellStyle name="Normal 5 55 2" xfId="24076"/>
    <cellStyle name="Normal 5 55 2 2" xfId="24077"/>
    <cellStyle name="Normal 5 55 2 2 2" xfId="24078"/>
    <cellStyle name="Normal 5 55 2 3" xfId="24079"/>
    <cellStyle name="Normal 5 55 3" xfId="24080"/>
    <cellStyle name="Normal 5 55 3 2" xfId="24081"/>
    <cellStyle name="Normal 5 55 3 2 2" xfId="24082"/>
    <cellStyle name="Normal 5 55 3 3" xfId="24083"/>
    <cellStyle name="Normal 5 55 4" xfId="24084"/>
    <cellStyle name="Normal 5 55 4 2" xfId="24085"/>
    <cellStyle name="Normal 5 55 5" xfId="24086"/>
    <cellStyle name="Normal 5 55 5 2" xfId="24087"/>
    <cellStyle name="Normal 5 55 6" xfId="24088"/>
    <cellStyle name="Normal 5 56" xfId="24089"/>
    <cellStyle name="Normal 5 56 2" xfId="24090"/>
    <cellStyle name="Normal 5 56 2 2" xfId="24091"/>
    <cellStyle name="Normal 5 56 2 2 2" xfId="24092"/>
    <cellStyle name="Normal 5 56 2 3" xfId="24093"/>
    <cellStyle name="Normal 5 56 3" xfId="24094"/>
    <cellStyle name="Normal 5 56 3 2" xfId="24095"/>
    <cellStyle name="Normal 5 56 3 2 2" xfId="24096"/>
    <cellStyle name="Normal 5 56 3 3" xfId="24097"/>
    <cellStyle name="Normal 5 56 4" xfId="24098"/>
    <cellStyle name="Normal 5 56 4 2" xfId="24099"/>
    <cellStyle name="Normal 5 56 5" xfId="24100"/>
    <cellStyle name="Normal 5 56 5 2" xfId="24101"/>
    <cellStyle name="Normal 5 56 6" xfId="24102"/>
    <cellStyle name="Normal 5 57" xfId="24103"/>
    <cellStyle name="Normal 5 57 2" xfId="24104"/>
    <cellStyle name="Normal 5 57 2 2" xfId="24105"/>
    <cellStyle name="Normal 5 57 2 2 2" xfId="24106"/>
    <cellStyle name="Normal 5 57 2 3" xfId="24107"/>
    <cellStyle name="Normal 5 57 3" xfId="24108"/>
    <cellStyle name="Normal 5 57 3 2" xfId="24109"/>
    <cellStyle name="Normal 5 57 3 2 2" xfId="24110"/>
    <cellStyle name="Normal 5 57 3 3" xfId="24111"/>
    <cellStyle name="Normal 5 57 4" xfId="24112"/>
    <cellStyle name="Normal 5 57 4 2" xfId="24113"/>
    <cellStyle name="Normal 5 57 5" xfId="24114"/>
    <cellStyle name="Normal 5 57 5 2" xfId="24115"/>
    <cellStyle name="Normal 5 57 6" xfId="24116"/>
    <cellStyle name="Normal 5 58" xfId="24117"/>
    <cellStyle name="Normal 5 58 2" xfId="24118"/>
    <cellStyle name="Normal 5 58 2 2" xfId="24119"/>
    <cellStyle name="Normal 5 58 2 2 2" xfId="24120"/>
    <cellStyle name="Normal 5 58 2 3" xfId="24121"/>
    <cellStyle name="Normal 5 58 3" xfId="24122"/>
    <cellStyle name="Normal 5 58 3 2" xfId="24123"/>
    <cellStyle name="Normal 5 58 3 2 2" xfId="24124"/>
    <cellStyle name="Normal 5 58 3 3" xfId="24125"/>
    <cellStyle name="Normal 5 58 4" xfId="24126"/>
    <cellStyle name="Normal 5 58 4 2" xfId="24127"/>
    <cellStyle name="Normal 5 58 5" xfId="24128"/>
    <cellStyle name="Normal 5 58 5 2" xfId="24129"/>
    <cellStyle name="Normal 5 58 6" xfId="24130"/>
    <cellStyle name="Normal 5 59" xfId="24131"/>
    <cellStyle name="Normal 5 59 2" xfId="24132"/>
    <cellStyle name="Normal 5 59 2 2" xfId="24133"/>
    <cellStyle name="Normal 5 59 2 2 2" xfId="24134"/>
    <cellStyle name="Normal 5 59 2 3" xfId="24135"/>
    <cellStyle name="Normal 5 59 3" xfId="24136"/>
    <cellStyle name="Normal 5 59 3 2" xfId="24137"/>
    <cellStyle name="Normal 5 59 3 2 2" xfId="24138"/>
    <cellStyle name="Normal 5 59 3 3" xfId="24139"/>
    <cellStyle name="Normal 5 59 4" xfId="24140"/>
    <cellStyle name="Normal 5 59 4 2" xfId="24141"/>
    <cellStyle name="Normal 5 59 5" xfId="24142"/>
    <cellStyle name="Normal 5 59 5 2" xfId="24143"/>
    <cellStyle name="Normal 5 59 6" xfId="24144"/>
    <cellStyle name="Normal 5 6" xfId="24145"/>
    <cellStyle name="Normal 5 6 2" xfId="24146"/>
    <cellStyle name="Normal 5 6 2 2" xfId="24147"/>
    <cellStyle name="Normal 5 6 2 2 2" xfId="24148"/>
    <cellStyle name="Normal 5 6 2 2 2 2" xfId="24149"/>
    <cellStyle name="Normal 5 6 2 2 3" xfId="24150"/>
    <cellStyle name="Normal 5 6 2 3" xfId="24151"/>
    <cellStyle name="Normal 5 6 2 3 2" xfId="24152"/>
    <cellStyle name="Normal 5 6 2 3 2 2" xfId="24153"/>
    <cellStyle name="Normal 5 6 2 3 3" xfId="24154"/>
    <cellStyle name="Normal 5 6 2 4" xfId="24155"/>
    <cellStyle name="Normal 5 6 2 4 2" xfId="24156"/>
    <cellStyle name="Normal 5 6 2 5" xfId="24157"/>
    <cellStyle name="Normal 5 6 2 5 2" xfId="24158"/>
    <cellStyle name="Normal 5 6 2 6" xfId="24159"/>
    <cellStyle name="Normal 5 6 3" xfId="24160"/>
    <cellStyle name="Normal 5 6 3 2" xfId="24161"/>
    <cellStyle name="Normal 5 6 3 2 2" xfId="24162"/>
    <cellStyle name="Normal 5 6 3 3" xfId="24163"/>
    <cellStyle name="Normal 5 6 4" xfId="24164"/>
    <cellStyle name="Normal 5 6 4 2" xfId="24165"/>
    <cellStyle name="Normal 5 6 4 2 2" xfId="24166"/>
    <cellStyle name="Normal 5 6 4 3" xfId="24167"/>
    <cellStyle name="Normal 5 6 5" xfId="24168"/>
    <cellStyle name="Normal 5 6 5 2" xfId="24169"/>
    <cellStyle name="Normal 5 6 6" xfId="24170"/>
    <cellStyle name="Normal 5 6 6 2" xfId="24171"/>
    <cellStyle name="Normal 5 6 7" xfId="24172"/>
    <cellStyle name="Normal 5 60" xfId="24173"/>
    <cellStyle name="Normal 5 60 2" xfId="24174"/>
    <cellStyle name="Normal 5 60 2 2" xfId="24175"/>
    <cellStyle name="Normal 5 60 2 2 2" xfId="24176"/>
    <cellStyle name="Normal 5 60 2 3" xfId="24177"/>
    <cellStyle name="Normal 5 60 3" xfId="24178"/>
    <cellStyle name="Normal 5 60 3 2" xfId="24179"/>
    <cellStyle name="Normal 5 60 3 2 2" xfId="24180"/>
    <cellStyle name="Normal 5 60 3 3" xfId="24181"/>
    <cellStyle name="Normal 5 60 4" xfId="24182"/>
    <cellStyle name="Normal 5 60 4 2" xfId="24183"/>
    <cellStyle name="Normal 5 60 5" xfId="24184"/>
    <cellStyle name="Normal 5 60 5 2" xfId="24185"/>
    <cellStyle name="Normal 5 60 6" xfId="24186"/>
    <cellStyle name="Normal 5 61" xfId="24187"/>
    <cellStyle name="Normal 5 61 2" xfId="24188"/>
    <cellStyle name="Normal 5 61 2 2" xfId="24189"/>
    <cellStyle name="Normal 5 61 2 2 2" xfId="24190"/>
    <cellStyle name="Normal 5 61 2 3" xfId="24191"/>
    <cellStyle name="Normal 5 61 3" xfId="24192"/>
    <cellStyle name="Normal 5 61 3 2" xfId="24193"/>
    <cellStyle name="Normal 5 61 3 2 2" xfId="24194"/>
    <cellStyle name="Normal 5 61 3 3" xfId="24195"/>
    <cellStyle name="Normal 5 61 4" xfId="24196"/>
    <cellStyle name="Normal 5 61 4 2" xfId="24197"/>
    <cellStyle name="Normal 5 61 5" xfId="24198"/>
    <cellStyle name="Normal 5 61 5 2" xfId="24199"/>
    <cellStyle name="Normal 5 61 6" xfId="24200"/>
    <cellStyle name="Normal 5 62" xfId="24201"/>
    <cellStyle name="Normal 5 62 2" xfId="24202"/>
    <cellStyle name="Normal 5 62 2 2" xfId="24203"/>
    <cellStyle name="Normal 5 62 2 2 2" xfId="24204"/>
    <cellStyle name="Normal 5 62 2 3" xfId="24205"/>
    <cellStyle name="Normal 5 62 3" xfId="24206"/>
    <cellStyle name="Normal 5 62 3 2" xfId="24207"/>
    <cellStyle name="Normal 5 62 3 2 2" xfId="24208"/>
    <cellStyle name="Normal 5 62 3 3" xfId="24209"/>
    <cellStyle name="Normal 5 62 4" xfId="24210"/>
    <cellStyle name="Normal 5 62 4 2" xfId="24211"/>
    <cellStyle name="Normal 5 62 5" xfId="24212"/>
    <cellStyle name="Normal 5 62 5 2" xfId="24213"/>
    <cellStyle name="Normal 5 62 6" xfId="24214"/>
    <cellStyle name="Normal 5 63" xfId="24215"/>
    <cellStyle name="Normal 5 63 2" xfId="24216"/>
    <cellStyle name="Normal 5 63 2 2" xfId="24217"/>
    <cellStyle name="Normal 5 63 2 2 2" xfId="24218"/>
    <cellStyle name="Normal 5 63 2 3" xfId="24219"/>
    <cellStyle name="Normal 5 63 3" xfId="24220"/>
    <cellStyle name="Normal 5 63 3 2" xfId="24221"/>
    <cellStyle name="Normal 5 63 3 2 2" xfId="24222"/>
    <cellStyle name="Normal 5 63 3 3" xfId="24223"/>
    <cellStyle name="Normal 5 63 4" xfId="24224"/>
    <cellStyle name="Normal 5 63 4 2" xfId="24225"/>
    <cellStyle name="Normal 5 63 5" xfId="24226"/>
    <cellStyle name="Normal 5 63 5 2" xfId="24227"/>
    <cellStyle name="Normal 5 63 6" xfId="24228"/>
    <cellStyle name="Normal 5 64" xfId="24229"/>
    <cellStyle name="Normal 5 64 2" xfId="24230"/>
    <cellStyle name="Normal 5 64 2 2" xfId="24231"/>
    <cellStyle name="Normal 5 64 2 2 2" xfId="24232"/>
    <cellStyle name="Normal 5 64 2 3" xfId="24233"/>
    <cellStyle name="Normal 5 64 3" xfId="24234"/>
    <cellStyle name="Normal 5 64 3 2" xfId="24235"/>
    <cellStyle name="Normal 5 64 3 2 2" xfId="24236"/>
    <cellStyle name="Normal 5 64 3 3" xfId="24237"/>
    <cellStyle name="Normal 5 64 4" xfId="24238"/>
    <cellStyle name="Normal 5 64 4 2" xfId="24239"/>
    <cellStyle name="Normal 5 64 5" xfId="24240"/>
    <cellStyle name="Normal 5 64 5 2" xfId="24241"/>
    <cellStyle name="Normal 5 64 6" xfId="24242"/>
    <cellStyle name="Normal 5 65" xfId="24243"/>
    <cellStyle name="Normal 5 65 2" xfId="24244"/>
    <cellStyle name="Normal 5 65 2 2" xfId="24245"/>
    <cellStyle name="Normal 5 65 2 2 2" xfId="24246"/>
    <cellStyle name="Normal 5 65 2 3" xfId="24247"/>
    <cellStyle name="Normal 5 65 3" xfId="24248"/>
    <cellStyle name="Normal 5 65 3 2" xfId="24249"/>
    <cellStyle name="Normal 5 65 3 2 2" xfId="24250"/>
    <cellStyle name="Normal 5 65 3 3" xfId="24251"/>
    <cellStyle name="Normal 5 65 4" xfId="24252"/>
    <cellStyle name="Normal 5 65 4 2" xfId="24253"/>
    <cellStyle name="Normal 5 65 5" xfId="24254"/>
    <cellStyle name="Normal 5 65 5 2" xfId="24255"/>
    <cellStyle name="Normal 5 65 6" xfId="24256"/>
    <cellStyle name="Normal 5 66" xfId="24257"/>
    <cellStyle name="Normal 5 67" xfId="24258"/>
    <cellStyle name="Normal 5 67 2" xfId="24259"/>
    <cellStyle name="Normal 5 67 2 2" xfId="24260"/>
    <cellStyle name="Normal 5 67 3" xfId="24261"/>
    <cellStyle name="Normal 5 68" xfId="24262"/>
    <cellStyle name="Normal 5 68 2" xfId="24263"/>
    <cellStyle name="Normal 5 68 2 2" xfId="24264"/>
    <cellStyle name="Normal 5 68 3" xfId="24265"/>
    <cellStyle name="Normal 5 69" xfId="24266"/>
    <cellStyle name="Normal 5 69 2" xfId="24267"/>
    <cellStyle name="Normal 5 7" xfId="24268"/>
    <cellStyle name="Normal 5 7 2" xfId="24269"/>
    <cellStyle name="Normal 5 7 2 2" xfId="24270"/>
    <cellStyle name="Normal 5 7 2 2 2" xfId="24271"/>
    <cellStyle name="Normal 5 7 2 3" xfId="24272"/>
    <cellStyle name="Normal 5 7 3" xfId="24273"/>
    <cellStyle name="Normal 5 7 3 2" xfId="24274"/>
    <cellStyle name="Normal 5 7 3 2 2" xfId="24275"/>
    <cellStyle name="Normal 5 7 3 3" xfId="24276"/>
    <cellStyle name="Normal 5 7 4" xfId="24277"/>
    <cellStyle name="Normal 5 7 4 2" xfId="24278"/>
    <cellStyle name="Normal 5 7 5" xfId="24279"/>
    <cellStyle name="Normal 5 7 5 2" xfId="24280"/>
    <cellStyle name="Normal 5 7 6" xfId="24281"/>
    <cellStyle name="Normal 5 70" xfId="24282"/>
    <cellStyle name="Normal 5 70 2" xfId="24283"/>
    <cellStyle name="Normal 5 71" xfId="24284"/>
    <cellStyle name="Normal 5 72" xfId="30948"/>
    <cellStyle name="Normal 5 72 2" xfId="34519"/>
    <cellStyle name="Normal 5 73" xfId="32735"/>
    <cellStyle name="Normal 5 8" xfId="24285"/>
    <cellStyle name="Normal 5 8 2" xfId="24286"/>
    <cellStyle name="Normal 5 8 2 2" xfId="24287"/>
    <cellStyle name="Normal 5 8 2 2 2" xfId="24288"/>
    <cellStyle name="Normal 5 8 2 3" xfId="24289"/>
    <cellStyle name="Normal 5 8 3" xfId="24290"/>
    <cellStyle name="Normal 5 8 3 2" xfId="24291"/>
    <cellStyle name="Normal 5 8 3 2 2" xfId="24292"/>
    <cellStyle name="Normal 5 8 3 3" xfId="24293"/>
    <cellStyle name="Normal 5 8 4" xfId="24294"/>
    <cellStyle name="Normal 5 8 4 2" xfId="24295"/>
    <cellStyle name="Normal 5 8 5" xfId="24296"/>
    <cellStyle name="Normal 5 8 5 2" xfId="24297"/>
    <cellStyle name="Normal 5 8 6" xfId="24298"/>
    <cellStyle name="Normal 5 9" xfId="24299"/>
    <cellStyle name="Normal 5 9 2" xfId="24300"/>
    <cellStyle name="Normal 5 9 2 2" xfId="24301"/>
    <cellStyle name="Normal 5 9 2 2 2" xfId="24302"/>
    <cellStyle name="Normal 5 9 2 3" xfId="24303"/>
    <cellStyle name="Normal 5 9 3" xfId="24304"/>
    <cellStyle name="Normal 5 9 3 2" xfId="24305"/>
    <cellStyle name="Normal 5 9 3 2 2" xfId="24306"/>
    <cellStyle name="Normal 5 9 3 3" xfId="24307"/>
    <cellStyle name="Normal 5 9 4" xfId="24308"/>
    <cellStyle name="Normal 5 9 4 2" xfId="24309"/>
    <cellStyle name="Normal 5 9 5" xfId="24310"/>
    <cellStyle name="Normal 5 9 5 2" xfId="24311"/>
    <cellStyle name="Normal 5 9 6" xfId="24312"/>
    <cellStyle name="Normal 5_20090624 Prognosa RKAP 2010" xfId="24313"/>
    <cellStyle name="Normal 50" xfId="24314"/>
    <cellStyle name="Normal 50 2" xfId="24315"/>
    <cellStyle name="Normal 50 3" xfId="24316"/>
    <cellStyle name="Normal 50 3 2" xfId="30950"/>
    <cellStyle name="Normal 50 3 2 2" xfId="34521"/>
    <cellStyle name="Normal 50 3 3" xfId="32737"/>
    <cellStyle name="Normal 50 4" xfId="24317"/>
    <cellStyle name="Normal 50 4 2" xfId="30951"/>
    <cellStyle name="Normal 50 4 2 2" xfId="34522"/>
    <cellStyle name="Normal 50 4 3" xfId="32738"/>
    <cellStyle name="Normal 50 5" xfId="30949"/>
    <cellStyle name="Normal 50 5 2" xfId="34520"/>
    <cellStyle name="Normal 50 6" xfId="32736"/>
    <cellStyle name="Normal 51" xfId="24318"/>
    <cellStyle name="Normal 51 2" xfId="24319"/>
    <cellStyle name="Normal 51 2 2" xfId="30953"/>
    <cellStyle name="Normal 51 2 2 2" xfId="34524"/>
    <cellStyle name="Normal 51 2 3" xfId="32740"/>
    <cellStyle name="Normal 51 3" xfId="24320"/>
    <cellStyle name="Normal 51 4" xfId="30952"/>
    <cellStyle name="Normal 51 4 2" xfId="34523"/>
    <cellStyle name="Normal 51 5" xfId="32739"/>
    <cellStyle name="Normal 52" xfId="24321"/>
    <cellStyle name="Normal 52 2" xfId="24322"/>
    <cellStyle name="Normal 52 2 2" xfId="30955"/>
    <cellStyle name="Normal 52 2 2 2" xfId="34526"/>
    <cellStyle name="Normal 52 2 3" xfId="32742"/>
    <cellStyle name="Normal 52 3" xfId="24323"/>
    <cellStyle name="Normal 52 3 2" xfId="30956"/>
    <cellStyle name="Normal 52 3 2 2" xfId="34527"/>
    <cellStyle name="Normal 52 3 3" xfId="32743"/>
    <cellStyle name="Normal 52 4" xfId="30954"/>
    <cellStyle name="Normal 52 4 2" xfId="34525"/>
    <cellStyle name="Normal 52 5" xfId="32741"/>
    <cellStyle name="Normal 53" xfId="24324"/>
    <cellStyle name="Normal 53 2" xfId="24325"/>
    <cellStyle name="Normal 53 2 2" xfId="30958"/>
    <cellStyle name="Normal 53 2 2 2" xfId="34529"/>
    <cellStyle name="Normal 53 2 3" xfId="32745"/>
    <cellStyle name="Normal 53 3" xfId="30957"/>
    <cellStyle name="Normal 53 3 2" xfId="34528"/>
    <cellStyle name="Normal 53 4" xfId="32744"/>
    <cellStyle name="Normal 54" xfId="24326"/>
    <cellStyle name="Normal 54 2" xfId="24327"/>
    <cellStyle name="Normal 54 2 2" xfId="30960"/>
    <cellStyle name="Normal 54 2 2 2" xfId="34531"/>
    <cellStyle name="Normal 54 2 3" xfId="32747"/>
    <cellStyle name="Normal 54 3" xfId="24328"/>
    <cellStyle name="Normal 54 3 2" xfId="30961"/>
    <cellStyle name="Normal 54 3 2 2" xfId="34532"/>
    <cellStyle name="Normal 54 3 3" xfId="32748"/>
    <cellStyle name="Normal 54 4" xfId="30959"/>
    <cellStyle name="Normal 54 4 2" xfId="34530"/>
    <cellStyle name="Normal 54 5" xfId="32746"/>
    <cellStyle name="Normal 55" xfId="24329"/>
    <cellStyle name="Normal 55 2" xfId="24330"/>
    <cellStyle name="Normal 55 2 2" xfId="30963"/>
    <cellStyle name="Normal 55 2 2 2" xfId="34534"/>
    <cellStyle name="Normal 55 2 3" xfId="32750"/>
    <cellStyle name="Normal 55 3" xfId="24331"/>
    <cellStyle name="Normal 55 3 2" xfId="30964"/>
    <cellStyle name="Normal 55 3 2 2" xfId="34535"/>
    <cellStyle name="Normal 55 3 3" xfId="32751"/>
    <cellStyle name="Normal 55 4" xfId="30962"/>
    <cellStyle name="Normal 55 4 2" xfId="34533"/>
    <cellStyle name="Normal 55 5" xfId="32749"/>
    <cellStyle name="Normal 56" xfId="24332"/>
    <cellStyle name="Normal 56 2" xfId="24333"/>
    <cellStyle name="Normal 56 3" xfId="24334"/>
    <cellStyle name="Normal 56 3 2" xfId="30966"/>
    <cellStyle name="Normal 56 3 2 2" xfId="34537"/>
    <cellStyle name="Normal 56 3 3" xfId="32753"/>
    <cellStyle name="Normal 56 4" xfId="30965"/>
    <cellStyle name="Normal 56 4 2" xfId="34536"/>
    <cellStyle name="Normal 56 5" xfId="32752"/>
    <cellStyle name="Normal 57" xfId="24335"/>
    <cellStyle name="Normal 57 2" xfId="24336"/>
    <cellStyle name="Normal 57 2 2" xfId="30968"/>
    <cellStyle name="Normal 57 2 2 2" xfId="34539"/>
    <cellStyle name="Normal 57 2 3" xfId="32755"/>
    <cellStyle name="Normal 57 3" xfId="24337"/>
    <cellStyle name="Normal 57 3 2" xfId="30969"/>
    <cellStyle name="Normal 57 3 2 2" xfId="34540"/>
    <cellStyle name="Normal 57 3 3" xfId="32756"/>
    <cellStyle name="Normal 57 4" xfId="30967"/>
    <cellStyle name="Normal 57 4 2" xfId="34538"/>
    <cellStyle name="Normal 57 5" xfId="32754"/>
    <cellStyle name="Normal 58" xfId="24338"/>
    <cellStyle name="Normal 58 2" xfId="24339"/>
    <cellStyle name="Normal 58 2 2" xfId="30971"/>
    <cellStyle name="Normal 58 2 2 2" xfId="34542"/>
    <cellStyle name="Normal 58 2 3" xfId="32758"/>
    <cellStyle name="Normal 58 3" xfId="24340"/>
    <cellStyle name="Normal 58 3 2" xfId="30972"/>
    <cellStyle name="Normal 58 3 2 2" xfId="34543"/>
    <cellStyle name="Normal 58 3 3" xfId="32759"/>
    <cellStyle name="Normal 58 4" xfId="30970"/>
    <cellStyle name="Normal 58 4 2" xfId="34541"/>
    <cellStyle name="Normal 58 5" xfId="32757"/>
    <cellStyle name="Normal 59" xfId="24341"/>
    <cellStyle name="Normal 59 2" xfId="24342"/>
    <cellStyle name="Normal 59 2 2" xfId="30974"/>
    <cellStyle name="Normal 59 2 2 2" xfId="34545"/>
    <cellStyle name="Normal 59 2 3" xfId="32761"/>
    <cellStyle name="Normal 59 3" xfId="24343"/>
    <cellStyle name="Normal 59 3 2" xfId="30975"/>
    <cellStyle name="Normal 59 3 2 2" xfId="34546"/>
    <cellStyle name="Normal 59 3 3" xfId="32762"/>
    <cellStyle name="Normal 59 4" xfId="30973"/>
    <cellStyle name="Normal 59 4 2" xfId="34544"/>
    <cellStyle name="Normal 59 5" xfId="32760"/>
    <cellStyle name="Normal 6" xfId="24344"/>
    <cellStyle name="Normal 6 10" xfId="24345"/>
    <cellStyle name="Normal 6 11" xfId="24346"/>
    <cellStyle name="Normal 6 12" xfId="24347"/>
    <cellStyle name="Normal 6 13" xfId="24348"/>
    <cellStyle name="Normal 6 14" xfId="24349"/>
    <cellStyle name="Normal 6 14 2" xfId="24350"/>
    <cellStyle name="Normal 6 14 2 2" xfId="30978"/>
    <cellStyle name="Normal 6 14 2 2 2" xfId="34549"/>
    <cellStyle name="Normal 6 14 2 3" xfId="32765"/>
    <cellStyle name="Normal 6 14 3" xfId="30977"/>
    <cellStyle name="Normal 6 14 3 2" xfId="34548"/>
    <cellStyle name="Normal 6 14 4" xfId="32764"/>
    <cellStyle name="Normal 6 15" xfId="24351"/>
    <cellStyle name="Normal 6 16" xfId="24352"/>
    <cellStyle name="Normal 6 17" xfId="24353"/>
    <cellStyle name="Normal 6 18" xfId="24354"/>
    <cellStyle name="Normal 6 19" xfId="24355"/>
    <cellStyle name="Normal 6 2" xfId="24356"/>
    <cellStyle name="Normal 6 2 10" xfId="24357"/>
    <cellStyle name="Normal 6 2 11" xfId="24358"/>
    <cellStyle name="Normal 6 2 12" xfId="24359"/>
    <cellStyle name="Normal 6 2 13" xfId="24360"/>
    <cellStyle name="Normal 6 2 14" xfId="24361"/>
    <cellStyle name="Normal 6 2 15" xfId="24362"/>
    <cellStyle name="Normal 6 2 16" xfId="24363"/>
    <cellStyle name="Normal 6 2 17" xfId="24364"/>
    <cellStyle name="Normal 6 2 18" xfId="24365"/>
    <cellStyle name="Normal 6 2 19" xfId="24366"/>
    <cellStyle name="Normal 6 2 2" xfId="24367"/>
    <cellStyle name="Normal 6 2 20" xfId="24368"/>
    <cellStyle name="Normal 6 2 21" xfId="24369"/>
    <cellStyle name="Normal 6 2 22" xfId="24370"/>
    <cellStyle name="Normal 6 2 23" xfId="24371"/>
    <cellStyle name="Normal 6 2 24" xfId="24372"/>
    <cellStyle name="Normal 6 2 25" xfId="24373"/>
    <cellStyle name="Normal 6 2 26" xfId="24374"/>
    <cellStyle name="Normal 6 2 27" xfId="24375"/>
    <cellStyle name="Normal 6 2 28" xfId="24376"/>
    <cellStyle name="Normal 6 2 29" xfId="24377"/>
    <cellStyle name="Normal 6 2 3" xfId="24378"/>
    <cellStyle name="Normal 6 2 3 2" xfId="24379"/>
    <cellStyle name="Normal 6 2 30" xfId="24380"/>
    <cellStyle name="Normal 6 2 31" xfId="24381"/>
    <cellStyle name="Normal 6 2 32" xfId="24382"/>
    <cellStyle name="Normal 6 2 33" xfId="24383"/>
    <cellStyle name="Normal 6 2 34" xfId="24384"/>
    <cellStyle name="Normal 6 2 35" xfId="24385"/>
    <cellStyle name="Normal 6 2 36" xfId="24386"/>
    <cellStyle name="Normal 6 2 37" xfId="24387"/>
    <cellStyle name="Normal 6 2 38" xfId="24388"/>
    <cellStyle name="Normal 6 2 39" xfId="24389"/>
    <cellStyle name="Normal 6 2 4" xfId="24390"/>
    <cellStyle name="Normal 6 2 40" xfId="24391"/>
    <cellStyle name="Normal 6 2 41" xfId="24392"/>
    <cellStyle name="Normal 6 2 42" xfId="24393"/>
    <cellStyle name="Normal 6 2 43" xfId="24394"/>
    <cellStyle name="Normal 6 2 44" xfId="24395"/>
    <cellStyle name="Normal 6 2 45" xfId="24396"/>
    <cellStyle name="Normal 6 2 46" xfId="24397"/>
    <cellStyle name="Normal 6 2 47" xfId="24398"/>
    <cellStyle name="Normal 6 2 48" xfId="24399"/>
    <cellStyle name="Normal 6 2 49" xfId="24400"/>
    <cellStyle name="Normal 6 2 5" xfId="24401"/>
    <cellStyle name="Normal 6 2 50" xfId="24402"/>
    <cellStyle name="Normal 6 2 51" xfId="24403"/>
    <cellStyle name="Normal 6 2 52" xfId="24404"/>
    <cellStyle name="Normal 6 2 53" xfId="24405"/>
    <cellStyle name="Normal 6 2 54" xfId="24406"/>
    <cellStyle name="Normal 6 2 55" xfId="24407"/>
    <cellStyle name="Normal 6 2 56" xfId="24408"/>
    <cellStyle name="Normal 6 2 57" xfId="24409"/>
    <cellStyle name="Normal 6 2 58" xfId="24410"/>
    <cellStyle name="Normal 6 2 59" xfId="24411"/>
    <cellStyle name="Normal 6 2 6" xfId="24412"/>
    <cellStyle name="Normal 6 2 60" xfId="24413"/>
    <cellStyle name="Normal 6 2 61" xfId="24414"/>
    <cellStyle name="Normal 6 2 62" xfId="24415"/>
    <cellStyle name="Normal 6 2 63" xfId="24416"/>
    <cellStyle name="Normal 6 2 64" xfId="24417"/>
    <cellStyle name="Normal 6 2 7" xfId="24418"/>
    <cellStyle name="Normal 6 2 8" xfId="24419"/>
    <cellStyle name="Normal 6 2 9" xfId="24420"/>
    <cellStyle name="Normal 6 2_REK RECEIPT" xfId="34699"/>
    <cellStyle name="Normal 6 20" xfId="24421"/>
    <cellStyle name="Normal 6 21" xfId="24422"/>
    <cellStyle name="Normal 6 22" xfId="24423"/>
    <cellStyle name="Normal 6 23" xfId="24424"/>
    <cellStyle name="Normal 6 24" xfId="24425"/>
    <cellStyle name="Normal 6 25" xfId="24426"/>
    <cellStyle name="Normal 6 26" xfId="24427"/>
    <cellStyle name="Normal 6 27" xfId="24428"/>
    <cellStyle name="Normal 6 28" xfId="24429"/>
    <cellStyle name="Normal 6 29" xfId="24430"/>
    <cellStyle name="Normal 6 3" xfId="24431"/>
    <cellStyle name="Normal 6 3 10" xfId="24432"/>
    <cellStyle name="Normal 6 3 11" xfId="24433"/>
    <cellStyle name="Normal 6 3 12" xfId="24434"/>
    <cellStyle name="Normal 6 3 12 2" xfId="24435"/>
    <cellStyle name="Normal 6 3 12 2 2" xfId="30980"/>
    <cellStyle name="Normal 6 3 12 2 2 2" xfId="34551"/>
    <cellStyle name="Normal 6 3 12 2 3" xfId="32767"/>
    <cellStyle name="Normal 6 3 12 3" xfId="30979"/>
    <cellStyle name="Normal 6 3 12 3 2" xfId="34550"/>
    <cellStyle name="Normal 6 3 12 4" xfId="32766"/>
    <cellStyle name="Normal 6 3 13" xfId="24436"/>
    <cellStyle name="Normal 6 3 13 2" xfId="30981"/>
    <cellStyle name="Normal 6 3 13 2 2" xfId="34552"/>
    <cellStyle name="Normal 6 3 13 3" xfId="32768"/>
    <cellStyle name="Normal 6 3 2" xfId="24437"/>
    <cellStyle name="Normal 6 3 2 2" xfId="24438"/>
    <cellStyle name="Normal 6 3 3" xfId="24439"/>
    <cellStyle name="Normal 6 3 4" xfId="24440"/>
    <cellStyle name="Normal 6 3 5" xfId="24441"/>
    <cellStyle name="Normal 6 3 6" xfId="24442"/>
    <cellStyle name="Normal 6 3 7" xfId="24443"/>
    <cellStyle name="Normal 6 3 8" xfId="24444"/>
    <cellStyle name="Normal 6 3 9" xfId="24445"/>
    <cellStyle name="Normal 6 30" xfId="24446"/>
    <cellStyle name="Normal 6 31" xfId="24447"/>
    <cellStyle name="Normal 6 32" xfId="24448"/>
    <cellStyle name="Normal 6 33" xfId="24449"/>
    <cellStyle name="Normal 6 34" xfId="24450"/>
    <cellStyle name="Normal 6 35" xfId="24451"/>
    <cellStyle name="Normal 6 36" xfId="24452"/>
    <cellStyle name="Normal 6 37" xfId="24453"/>
    <cellStyle name="Normal 6 38" xfId="24454"/>
    <cellStyle name="Normal 6 39" xfId="24455"/>
    <cellStyle name="Normal 6 4" xfId="24456"/>
    <cellStyle name="Normal 6 40" xfId="24457"/>
    <cellStyle name="Normal 6 41" xfId="24458"/>
    <cellStyle name="Normal 6 42" xfId="24459"/>
    <cellStyle name="Normal 6 43" xfId="24460"/>
    <cellStyle name="Normal 6 44" xfId="24461"/>
    <cellStyle name="Normal 6 45" xfId="24462"/>
    <cellStyle name="Normal 6 46" xfId="24463"/>
    <cellStyle name="Normal 6 47" xfId="24464"/>
    <cellStyle name="Normal 6 48" xfId="24465"/>
    <cellStyle name="Normal 6 49" xfId="24466"/>
    <cellStyle name="Normal 6 5" xfId="24467"/>
    <cellStyle name="Normal 6 5 2" xfId="24468"/>
    <cellStyle name="Normal 6 50" xfId="24469"/>
    <cellStyle name="Normal 6 51" xfId="24470"/>
    <cellStyle name="Normal 6 52" xfId="24471"/>
    <cellStyle name="Normal 6 53" xfId="24472"/>
    <cellStyle name="Normal 6 54" xfId="24473"/>
    <cellStyle name="Normal 6 55" xfId="24474"/>
    <cellStyle name="Normal 6 56" xfId="24475"/>
    <cellStyle name="Normal 6 57" xfId="24476"/>
    <cellStyle name="Normal 6 58" xfId="24477"/>
    <cellStyle name="Normal 6 59" xfId="24478"/>
    <cellStyle name="Normal 6 6" xfId="24479"/>
    <cellStyle name="Normal 6 60" xfId="24480"/>
    <cellStyle name="Normal 6 60 2" xfId="24481"/>
    <cellStyle name="Normal 6 60 2 2" xfId="24482"/>
    <cellStyle name="Normal 6 60 2 2 2" xfId="24483"/>
    <cellStyle name="Normal 6 60 2 3" xfId="24484"/>
    <cellStyle name="Normal 6 60 3" xfId="24485"/>
    <cellStyle name="Normal 6 60 3 2" xfId="24486"/>
    <cellStyle name="Normal 6 60 3 2 2" xfId="24487"/>
    <cellStyle name="Normal 6 60 3 3" xfId="24488"/>
    <cellStyle name="Normal 6 60 4" xfId="24489"/>
    <cellStyle name="Normal 6 60 4 2" xfId="24490"/>
    <cellStyle name="Normal 6 60 5" xfId="24491"/>
    <cellStyle name="Normal 6 60 5 2" xfId="24492"/>
    <cellStyle name="Normal 6 60 6" xfId="24493"/>
    <cellStyle name="Normal 6 61" xfId="24494"/>
    <cellStyle name="Normal 6 61 2" xfId="24495"/>
    <cellStyle name="Normal 6 61 2 2" xfId="24496"/>
    <cellStyle name="Normal 6 61 2 2 2" xfId="24497"/>
    <cellStyle name="Normal 6 61 2 3" xfId="24498"/>
    <cellStyle name="Normal 6 61 3" xfId="24499"/>
    <cellStyle name="Normal 6 61 3 2" xfId="24500"/>
    <cellStyle name="Normal 6 61 3 2 2" xfId="24501"/>
    <cellStyle name="Normal 6 61 3 3" xfId="24502"/>
    <cellStyle name="Normal 6 61 4" xfId="24503"/>
    <cellStyle name="Normal 6 61 4 2" xfId="24504"/>
    <cellStyle name="Normal 6 61 5" xfId="24505"/>
    <cellStyle name="Normal 6 61 5 2" xfId="24506"/>
    <cellStyle name="Normal 6 61 6" xfId="24507"/>
    <cellStyle name="Normal 6 62" xfId="24508"/>
    <cellStyle name="Normal 6 62 2" xfId="24509"/>
    <cellStyle name="Normal 6 62 2 2" xfId="24510"/>
    <cellStyle name="Normal 6 62 2 2 2" xfId="24511"/>
    <cellStyle name="Normal 6 62 2 3" xfId="24512"/>
    <cellStyle name="Normal 6 62 3" xfId="24513"/>
    <cellStyle name="Normal 6 62 3 2" xfId="24514"/>
    <cellStyle name="Normal 6 62 3 2 2" xfId="24515"/>
    <cellStyle name="Normal 6 62 3 3" xfId="24516"/>
    <cellStyle name="Normal 6 62 4" xfId="24517"/>
    <cellStyle name="Normal 6 62 4 2" xfId="24518"/>
    <cellStyle name="Normal 6 62 5" xfId="24519"/>
    <cellStyle name="Normal 6 62 5 2" xfId="24520"/>
    <cellStyle name="Normal 6 62 6" xfId="24521"/>
    <cellStyle name="Normal 6 63" xfId="24522"/>
    <cellStyle name="Normal 6 63 2" xfId="24523"/>
    <cellStyle name="Normal 6 63 2 2" xfId="24524"/>
    <cellStyle name="Normal 6 63 2 2 2" xfId="24525"/>
    <cellStyle name="Normal 6 63 2 3" xfId="24526"/>
    <cellStyle name="Normal 6 63 3" xfId="24527"/>
    <cellStyle name="Normal 6 63 3 2" xfId="24528"/>
    <cellStyle name="Normal 6 63 3 2 2" xfId="24529"/>
    <cellStyle name="Normal 6 63 3 3" xfId="24530"/>
    <cellStyle name="Normal 6 63 4" xfId="24531"/>
    <cellStyle name="Normal 6 63 4 2" xfId="24532"/>
    <cellStyle name="Normal 6 63 5" xfId="24533"/>
    <cellStyle name="Normal 6 63 5 2" xfId="24534"/>
    <cellStyle name="Normal 6 63 6" xfId="24535"/>
    <cellStyle name="Normal 6 64" xfId="24536"/>
    <cellStyle name="Normal 6 64 2" xfId="24537"/>
    <cellStyle name="Normal 6 64 2 2" xfId="24538"/>
    <cellStyle name="Normal 6 64 2 2 2" xfId="24539"/>
    <cellStyle name="Normal 6 64 2 3" xfId="24540"/>
    <cellStyle name="Normal 6 64 3" xfId="24541"/>
    <cellStyle name="Normal 6 64 3 2" xfId="24542"/>
    <cellStyle name="Normal 6 64 3 2 2" xfId="24543"/>
    <cellStyle name="Normal 6 64 3 3" xfId="24544"/>
    <cellStyle name="Normal 6 64 4" xfId="24545"/>
    <cellStyle name="Normal 6 64 4 2" xfId="24546"/>
    <cellStyle name="Normal 6 64 5" xfId="24547"/>
    <cellStyle name="Normal 6 64 5 2" xfId="24548"/>
    <cellStyle name="Normal 6 64 6" xfId="24549"/>
    <cellStyle name="Normal 6 65" xfId="24550"/>
    <cellStyle name="Normal 6 65 2" xfId="24551"/>
    <cellStyle name="Normal 6 65 2 2" xfId="24552"/>
    <cellStyle name="Normal 6 65 2 2 2" xfId="24553"/>
    <cellStyle name="Normal 6 65 2 3" xfId="24554"/>
    <cellStyle name="Normal 6 65 3" xfId="24555"/>
    <cellStyle name="Normal 6 65 3 2" xfId="24556"/>
    <cellStyle name="Normal 6 65 3 2 2" xfId="24557"/>
    <cellStyle name="Normal 6 65 3 3" xfId="24558"/>
    <cellStyle name="Normal 6 65 4" xfId="24559"/>
    <cellStyle name="Normal 6 65 4 2" xfId="24560"/>
    <cellStyle name="Normal 6 65 5" xfId="24561"/>
    <cellStyle name="Normal 6 65 5 2" xfId="24562"/>
    <cellStyle name="Normal 6 65 6" xfId="24563"/>
    <cellStyle name="Normal 6 66" xfId="24564"/>
    <cellStyle name="Normal 6 66 2" xfId="24565"/>
    <cellStyle name="Normal 6 66 2 2" xfId="30983"/>
    <cellStyle name="Normal 6 66 2 2 2" xfId="34554"/>
    <cellStyle name="Normal 6 66 2 3" xfId="32770"/>
    <cellStyle name="Normal 6 66 3" xfId="30982"/>
    <cellStyle name="Normal 6 66 3 2" xfId="34553"/>
    <cellStyle name="Normal 6 66 4" xfId="32769"/>
    <cellStyle name="Normal 6 67" xfId="30976"/>
    <cellStyle name="Normal 6 67 2" xfId="34547"/>
    <cellStyle name="Normal 6 68" xfId="32763"/>
    <cellStyle name="Normal 6 7" xfId="24566"/>
    <cellStyle name="Normal 6 8" xfId="24567"/>
    <cellStyle name="Normal 6 9" xfId="24568"/>
    <cellStyle name="Normal 6_REK RECEIPT" xfId="34700"/>
    <cellStyle name="Normal 60" xfId="24569"/>
    <cellStyle name="Normal 60 2" xfId="24570"/>
    <cellStyle name="Normal 60 3" xfId="24571"/>
    <cellStyle name="Normal 60 3 2" xfId="30985"/>
    <cellStyle name="Normal 60 3 2 2" xfId="34556"/>
    <cellStyle name="Normal 60 3 3" xfId="32772"/>
    <cellStyle name="Normal 60 4" xfId="30984"/>
    <cellStyle name="Normal 60 4 2" xfId="34555"/>
    <cellStyle name="Normal 60 5" xfId="32771"/>
    <cellStyle name="Normal 61" xfId="24572"/>
    <cellStyle name="Normal 61 2" xfId="24573"/>
    <cellStyle name="Normal 61 2 2" xfId="30986"/>
    <cellStyle name="Normal 61 2 2 2" xfId="34557"/>
    <cellStyle name="Normal 61 2 3" xfId="32773"/>
    <cellStyle name="Normal 61 3" xfId="24574"/>
    <cellStyle name="Normal 61 3 2" xfId="30987"/>
    <cellStyle name="Normal 61 3 2 2" xfId="34558"/>
    <cellStyle name="Normal 61 3 3" xfId="32774"/>
    <cellStyle name="Normal 62" xfId="24575"/>
    <cellStyle name="Normal 62 2" xfId="24576"/>
    <cellStyle name="Normal 62 3" xfId="24577"/>
    <cellStyle name="Normal 62 3 2" xfId="30989"/>
    <cellStyle name="Normal 62 3 2 2" xfId="34560"/>
    <cellStyle name="Normal 62 3 3" xfId="32776"/>
    <cellStyle name="Normal 62 4" xfId="30988"/>
    <cellStyle name="Normal 62 4 2" xfId="34559"/>
    <cellStyle name="Normal 62 5" xfId="32775"/>
    <cellStyle name="Normal 63" xfId="24578"/>
    <cellStyle name="Normal 63 2" xfId="24579"/>
    <cellStyle name="Normal 63 3" xfId="24580"/>
    <cellStyle name="Normal 63 3 2" xfId="30991"/>
    <cellStyle name="Normal 63 3 2 2" xfId="34562"/>
    <cellStyle name="Normal 63 3 3" xfId="32778"/>
    <cellStyle name="Normal 63 4" xfId="30990"/>
    <cellStyle name="Normal 63 4 2" xfId="34561"/>
    <cellStyle name="Normal 63 5" xfId="32777"/>
    <cellStyle name="Normal 64" xfId="24581"/>
    <cellStyle name="Normal 64 2" xfId="24582"/>
    <cellStyle name="Normal 64 3" xfId="24583"/>
    <cellStyle name="Normal 64 3 2" xfId="30992"/>
    <cellStyle name="Normal 64 3 2 2" xfId="34563"/>
    <cellStyle name="Normal 64 3 3" xfId="32779"/>
    <cellStyle name="Normal 65" xfId="24584"/>
    <cellStyle name="Normal 65 2" xfId="24585"/>
    <cellStyle name="Normal 65 2 2" xfId="30994"/>
    <cellStyle name="Normal 65 2 2 2" xfId="34565"/>
    <cellStyle name="Normal 65 2 3" xfId="32781"/>
    <cellStyle name="Normal 65 3" xfId="30993"/>
    <cellStyle name="Normal 65 3 2" xfId="34564"/>
    <cellStyle name="Normal 65 4" xfId="32780"/>
    <cellStyle name="Normal 66" xfId="24586"/>
    <cellStyle name="Normal 66 2" xfId="24587"/>
    <cellStyle name="Normal 66 2 2" xfId="30996"/>
    <cellStyle name="Normal 66 2 2 2" xfId="34567"/>
    <cellStyle name="Normal 66 2 3" xfId="32783"/>
    <cellStyle name="Normal 66 3" xfId="30995"/>
    <cellStyle name="Normal 66 3 2" xfId="34566"/>
    <cellStyle name="Normal 66 4" xfId="32782"/>
    <cellStyle name="Normal 67" xfId="24588"/>
    <cellStyle name="Normal 67 2" xfId="24589"/>
    <cellStyle name="Normal 67 3" xfId="24590"/>
    <cellStyle name="Normal 67 4" xfId="24591"/>
    <cellStyle name="Normal 67 4 2" xfId="30998"/>
    <cellStyle name="Normal 67 4 2 2" xfId="34569"/>
    <cellStyle name="Normal 67 4 3" xfId="32785"/>
    <cellStyle name="Normal 67 5" xfId="30997"/>
    <cellStyle name="Normal 67 5 2" xfId="34568"/>
    <cellStyle name="Normal 67 6" xfId="32784"/>
    <cellStyle name="Normal 68" xfId="24592"/>
    <cellStyle name="Normal 69" xfId="24593"/>
    <cellStyle name="Normal 69 2" xfId="24594"/>
    <cellStyle name="Normal 69 2 2" xfId="31000"/>
    <cellStyle name="Normal 69 2 2 2" xfId="34571"/>
    <cellStyle name="Normal 69 2 3" xfId="32787"/>
    <cellStyle name="Normal 69 3" xfId="30999"/>
    <cellStyle name="Normal 69 3 2" xfId="34570"/>
    <cellStyle name="Normal 69 4" xfId="32786"/>
    <cellStyle name="Normal 7" xfId="24595"/>
    <cellStyle name="Normal 7 10" xfId="24596"/>
    <cellStyle name="Normal 7 11" xfId="24597"/>
    <cellStyle name="Normal 7 12" xfId="24598"/>
    <cellStyle name="Normal 7 13" xfId="24599"/>
    <cellStyle name="Normal 7 14" xfId="24600"/>
    <cellStyle name="Normal 7 15" xfId="24601"/>
    <cellStyle name="Normal 7 16" xfId="24602"/>
    <cellStyle name="Normal 7 17" xfId="24603"/>
    <cellStyle name="Normal 7 18" xfId="24604"/>
    <cellStyle name="Normal 7 19" xfId="24605"/>
    <cellStyle name="Normal 7 2" xfId="24606"/>
    <cellStyle name="Normal 7 2 10" xfId="24607"/>
    <cellStyle name="Normal 7 2 11" xfId="24608"/>
    <cellStyle name="Normal 7 2 12" xfId="24609"/>
    <cellStyle name="Normal 7 2 13" xfId="24610"/>
    <cellStyle name="Normal 7 2 14" xfId="24611"/>
    <cellStyle name="Normal 7 2 15" xfId="24612"/>
    <cellStyle name="Normal 7 2 16" xfId="24613"/>
    <cellStyle name="Normal 7 2 17" xfId="24614"/>
    <cellStyle name="Normal 7 2 18" xfId="24615"/>
    <cellStyle name="Normal 7 2 19" xfId="24616"/>
    <cellStyle name="Normal 7 2 2" xfId="24617"/>
    <cellStyle name="Normal 7 2 20" xfId="24618"/>
    <cellStyle name="Normal 7 2 21" xfId="24619"/>
    <cellStyle name="Normal 7 2 22" xfId="24620"/>
    <cellStyle name="Normal 7 2 23" xfId="24621"/>
    <cellStyle name="Normal 7 2 24" xfId="24622"/>
    <cellStyle name="Normal 7 2 25" xfId="24623"/>
    <cellStyle name="Normal 7 2 26" xfId="24624"/>
    <cellStyle name="Normal 7 2 27" xfId="24625"/>
    <cellStyle name="Normal 7 2 28" xfId="24626"/>
    <cellStyle name="Normal 7 2 29" xfId="24627"/>
    <cellStyle name="Normal 7 2 3" xfId="24628"/>
    <cellStyle name="Normal 7 2 3 2" xfId="24629"/>
    <cellStyle name="Normal 7 2 30" xfId="24630"/>
    <cellStyle name="Normal 7 2 31" xfId="24631"/>
    <cellStyle name="Normal 7 2 32" xfId="24632"/>
    <cellStyle name="Normal 7 2 33" xfId="24633"/>
    <cellStyle name="Normal 7 2 34" xfId="24634"/>
    <cellStyle name="Normal 7 2 35" xfId="24635"/>
    <cellStyle name="Normal 7 2 36" xfId="24636"/>
    <cellStyle name="Normal 7 2 37" xfId="24637"/>
    <cellStyle name="Normal 7 2 38" xfId="24638"/>
    <cellStyle name="Normal 7 2 39" xfId="24639"/>
    <cellStyle name="Normal 7 2 4" xfId="24640"/>
    <cellStyle name="Normal 7 2 40" xfId="24641"/>
    <cellStyle name="Normal 7 2 41" xfId="24642"/>
    <cellStyle name="Normal 7 2 42" xfId="24643"/>
    <cellStyle name="Normal 7 2 43" xfId="24644"/>
    <cellStyle name="Normal 7 2 44" xfId="24645"/>
    <cellStyle name="Normal 7 2 45" xfId="24646"/>
    <cellStyle name="Normal 7 2 46" xfId="24647"/>
    <cellStyle name="Normal 7 2 47" xfId="24648"/>
    <cellStyle name="Normal 7 2 48" xfId="24649"/>
    <cellStyle name="Normal 7 2 49" xfId="24650"/>
    <cellStyle name="Normal 7 2 5" xfId="24651"/>
    <cellStyle name="Normal 7 2 50" xfId="24652"/>
    <cellStyle name="Normal 7 2 51" xfId="24653"/>
    <cellStyle name="Normal 7 2 52" xfId="24654"/>
    <cellStyle name="Normal 7 2 53" xfId="24655"/>
    <cellStyle name="Normal 7 2 54" xfId="24656"/>
    <cellStyle name="Normal 7 2 55" xfId="24657"/>
    <cellStyle name="Normal 7 2 56" xfId="24658"/>
    <cellStyle name="Normal 7 2 57" xfId="24659"/>
    <cellStyle name="Normal 7 2 58" xfId="24660"/>
    <cellStyle name="Normal 7 2 59" xfId="24661"/>
    <cellStyle name="Normal 7 2 6" xfId="24662"/>
    <cellStyle name="Normal 7 2 60" xfId="24663"/>
    <cellStyle name="Normal 7 2 61" xfId="24664"/>
    <cellStyle name="Normal 7 2 62" xfId="24665"/>
    <cellStyle name="Normal 7 2 63" xfId="24666"/>
    <cellStyle name="Normal 7 2 64" xfId="24667"/>
    <cellStyle name="Normal 7 2 7" xfId="24668"/>
    <cellStyle name="Normal 7 2 8" xfId="24669"/>
    <cellStyle name="Normal 7 2 9" xfId="24670"/>
    <cellStyle name="Normal 7 2_REK RECEIPT" xfId="34701"/>
    <cellStyle name="Normal 7 20" xfId="24671"/>
    <cellStyle name="Normal 7 21" xfId="24672"/>
    <cellStyle name="Normal 7 22" xfId="24673"/>
    <cellStyle name="Normal 7 23" xfId="24674"/>
    <cellStyle name="Normal 7 24" xfId="24675"/>
    <cellStyle name="Normal 7 25" xfId="24676"/>
    <cellStyle name="Normal 7 26" xfId="24677"/>
    <cellStyle name="Normal 7 27" xfId="24678"/>
    <cellStyle name="Normal 7 28" xfId="24679"/>
    <cellStyle name="Normal 7 29" xfId="24680"/>
    <cellStyle name="Normal 7 3" xfId="24681"/>
    <cellStyle name="Normal 7 3 10" xfId="24682"/>
    <cellStyle name="Normal 7 3 11" xfId="24683"/>
    <cellStyle name="Normal 7 3 2" xfId="24684"/>
    <cellStyle name="Normal 7 3 2 2" xfId="24685"/>
    <cellStyle name="Normal 7 3 3" xfId="24686"/>
    <cellStyle name="Normal 7 3 4" xfId="24687"/>
    <cellStyle name="Normal 7 3 5" xfId="24688"/>
    <cellStyle name="Normal 7 3 6" xfId="24689"/>
    <cellStyle name="Normal 7 3 7" xfId="24690"/>
    <cellStyle name="Normal 7 3 8" xfId="24691"/>
    <cellStyle name="Normal 7 3 9" xfId="24692"/>
    <cellStyle name="Normal 7 30" xfId="24693"/>
    <cellStyle name="Normal 7 31" xfId="24694"/>
    <cellStyle name="Normal 7 32" xfId="24695"/>
    <cellStyle name="Normal 7 33" xfId="24696"/>
    <cellStyle name="Normal 7 34" xfId="24697"/>
    <cellStyle name="Normal 7 35" xfId="24698"/>
    <cellStyle name="Normal 7 36" xfId="24699"/>
    <cellStyle name="Normal 7 37" xfId="24700"/>
    <cellStyle name="Normal 7 38" xfId="24701"/>
    <cellStyle name="Normal 7 39" xfId="24702"/>
    <cellStyle name="Normal 7 4" xfId="24703"/>
    <cellStyle name="Normal 7 40" xfId="24704"/>
    <cellStyle name="Normal 7 41" xfId="24705"/>
    <cellStyle name="Normal 7 42" xfId="24706"/>
    <cellStyle name="Normal 7 43" xfId="24707"/>
    <cellStyle name="Normal 7 44" xfId="24708"/>
    <cellStyle name="Normal 7 45" xfId="24709"/>
    <cellStyle name="Normal 7 46" xfId="24710"/>
    <cellStyle name="Normal 7 47" xfId="24711"/>
    <cellStyle name="Normal 7 48" xfId="24712"/>
    <cellStyle name="Normal 7 49" xfId="24713"/>
    <cellStyle name="Normal 7 5" xfId="24714"/>
    <cellStyle name="Normal 7 50" xfId="24715"/>
    <cellStyle name="Normal 7 51" xfId="24716"/>
    <cellStyle name="Normal 7 52" xfId="24717"/>
    <cellStyle name="Normal 7 53" xfId="24718"/>
    <cellStyle name="Normal 7 54" xfId="24719"/>
    <cellStyle name="Normal 7 55" xfId="24720"/>
    <cellStyle name="Normal 7 56" xfId="24721"/>
    <cellStyle name="Normal 7 57" xfId="24722"/>
    <cellStyle name="Normal 7 58" xfId="24723"/>
    <cellStyle name="Normal 7 59" xfId="24724"/>
    <cellStyle name="Normal 7 6" xfId="24725"/>
    <cellStyle name="Normal 7 6 2" xfId="24726"/>
    <cellStyle name="Normal 7 60" xfId="24727"/>
    <cellStyle name="Normal 7 61" xfId="24728"/>
    <cellStyle name="Normal 7 62" xfId="24729"/>
    <cellStyle name="Normal 7 63" xfId="24730"/>
    <cellStyle name="Normal 7 64" xfId="24731"/>
    <cellStyle name="Normal 7 65" xfId="24732"/>
    <cellStyle name="Normal 7 7" xfId="24733"/>
    <cellStyle name="Normal 7 8" xfId="24734"/>
    <cellStyle name="Normal 7 9" xfId="24735"/>
    <cellStyle name="Normal 7_20090624 Prognosa RKAP 2010" xfId="24736"/>
    <cellStyle name="Normal 70" xfId="24737"/>
    <cellStyle name="Normal 71" xfId="24738"/>
    <cellStyle name="Normal 72" xfId="24739"/>
    <cellStyle name="Normal 73" xfId="24740"/>
    <cellStyle name="Normal 74" xfId="24741"/>
    <cellStyle name="Normal 75" xfId="24742"/>
    <cellStyle name="Normal 75 2" xfId="24743"/>
    <cellStyle name="Normal 76" xfId="24744"/>
    <cellStyle name="Normal 76 2" xfId="24745"/>
    <cellStyle name="Normal 77" xfId="24746"/>
    <cellStyle name="Normal 77 2" xfId="24747"/>
    <cellStyle name="Normal 78" xfId="24748"/>
    <cellStyle name="Normal 79" xfId="24749"/>
    <cellStyle name="Normal 8" xfId="24750"/>
    <cellStyle name="Normal 8 10" xfId="24751"/>
    <cellStyle name="Normal 8 11" xfId="24752"/>
    <cellStyle name="Normal 8 12" xfId="24753"/>
    <cellStyle name="Normal 8 13" xfId="24754"/>
    <cellStyle name="Normal 8 14" xfId="24755"/>
    <cellStyle name="Normal 8 15" xfId="24756"/>
    <cellStyle name="Normal 8 16" xfId="24757"/>
    <cellStyle name="Normal 8 17" xfId="24758"/>
    <cellStyle name="Normal 8 17 2" xfId="24759"/>
    <cellStyle name="Normal 8 17 2 2" xfId="31003"/>
    <cellStyle name="Normal 8 17 2 2 2" xfId="34574"/>
    <cellStyle name="Normal 8 17 2 3" xfId="32790"/>
    <cellStyle name="Normal 8 17 3" xfId="31002"/>
    <cellStyle name="Normal 8 17 3 2" xfId="34573"/>
    <cellStyle name="Normal 8 17 4" xfId="32789"/>
    <cellStyle name="Normal 8 18" xfId="24760"/>
    <cellStyle name="Normal 8 19" xfId="24761"/>
    <cellStyle name="Normal 8 2" xfId="24762"/>
    <cellStyle name="Normal 8 2 10" xfId="24763"/>
    <cellStyle name="Normal 8 2 11" xfId="24764"/>
    <cellStyle name="Normal 8 2 12" xfId="24765"/>
    <cellStyle name="Normal 8 2 13" xfId="24766"/>
    <cellStyle name="Normal 8 2 14" xfId="24767"/>
    <cellStyle name="Normal 8 2 15" xfId="24768"/>
    <cellStyle name="Normal 8 2 16" xfId="24769"/>
    <cellStyle name="Normal 8 2 17" xfId="24770"/>
    <cellStyle name="Normal 8 2 18" xfId="24771"/>
    <cellStyle name="Normal 8 2 19" xfId="24772"/>
    <cellStyle name="Normal 8 2 2" xfId="24773"/>
    <cellStyle name="Normal 8 2 20" xfId="24774"/>
    <cellStyle name="Normal 8 2 21" xfId="24775"/>
    <cellStyle name="Normal 8 2 22" xfId="24776"/>
    <cellStyle name="Normal 8 2 23" xfId="24777"/>
    <cellStyle name="Normal 8 2 24" xfId="24778"/>
    <cellStyle name="Normal 8 2 25" xfId="24779"/>
    <cellStyle name="Normal 8 2 26" xfId="24780"/>
    <cellStyle name="Normal 8 2 27" xfId="24781"/>
    <cellStyle name="Normal 8 2 28" xfId="24782"/>
    <cellStyle name="Normal 8 2 29" xfId="24783"/>
    <cellStyle name="Normal 8 2 3" xfId="24784"/>
    <cellStyle name="Normal 8 2 3 2" xfId="24785"/>
    <cellStyle name="Normal 8 2 30" xfId="24786"/>
    <cellStyle name="Normal 8 2 31" xfId="24787"/>
    <cellStyle name="Normal 8 2 32" xfId="24788"/>
    <cellStyle name="Normal 8 2 33" xfId="24789"/>
    <cellStyle name="Normal 8 2 34" xfId="24790"/>
    <cellStyle name="Normal 8 2 35" xfId="24791"/>
    <cellStyle name="Normal 8 2 36" xfId="24792"/>
    <cellStyle name="Normal 8 2 37" xfId="24793"/>
    <cellStyle name="Normal 8 2 38" xfId="24794"/>
    <cellStyle name="Normal 8 2 39" xfId="24795"/>
    <cellStyle name="Normal 8 2 4" xfId="24796"/>
    <cellStyle name="Normal 8 2 40" xfId="24797"/>
    <cellStyle name="Normal 8 2 41" xfId="24798"/>
    <cellStyle name="Normal 8 2 42" xfId="24799"/>
    <cellStyle name="Normal 8 2 43" xfId="24800"/>
    <cellStyle name="Normal 8 2 44" xfId="24801"/>
    <cellStyle name="Normal 8 2 45" xfId="24802"/>
    <cellStyle name="Normal 8 2 46" xfId="24803"/>
    <cellStyle name="Normal 8 2 47" xfId="24804"/>
    <cellStyle name="Normal 8 2 48" xfId="24805"/>
    <cellStyle name="Normal 8 2 49" xfId="24806"/>
    <cellStyle name="Normal 8 2 5" xfId="24807"/>
    <cellStyle name="Normal 8 2 50" xfId="24808"/>
    <cellStyle name="Normal 8 2 51" xfId="24809"/>
    <cellStyle name="Normal 8 2 52" xfId="24810"/>
    <cellStyle name="Normal 8 2 53" xfId="24811"/>
    <cellStyle name="Normal 8 2 54" xfId="24812"/>
    <cellStyle name="Normal 8 2 55" xfId="24813"/>
    <cellStyle name="Normal 8 2 56" xfId="24814"/>
    <cellStyle name="Normal 8 2 57" xfId="24815"/>
    <cellStyle name="Normal 8 2 58" xfId="24816"/>
    <cellStyle name="Normal 8 2 59" xfId="24817"/>
    <cellStyle name="Normal 8 2 6" xfId="24818"/>
    <cellStyle name="Normal 8 2 60" xfId="24819"/>
    <cellStyle name="Normal 8 2 61" xfId="24820"/>
    <cellStyle name="Normal 8 2 62" xfId="24821"/>
    <cellStyle name="Normal 8 2 63" xfId="24822"/>
    <cellStyle name="Normal 8 2 64" xfId="24823"/>
    <cellStyle name="Normal 8 2 7" xfId="24824"/>
    <cellStyle name="Normal 8 2 8" xfId="24825"/>
    <cellStyle name="Normal 8 2 9" xfId="24826"/>
    <cellStyle name="Normal 8 20" xfId="24827"/>
    <cellStyle name="Normal 8 21" xfId="24828"/>
    <cellStyle name="Normal 8 22" xfId="24829"/>
    <cellStyle name="Normal 8 23" xfId="24830"/>
    <cellStyle name="Normal 8 24" xfId="24831"/>
    <cellStyle name="Normal 8 25" xfId="24832"/>
    <cellStyle name="Normal 8 26" xfId="24833"/>
    <cellStyle name="Normal 8 27" xfId="24834"/>
    <cellStyle name="Normal 8 28" xfId="24835"/>
    <cellStyle name="Normal 8 29" xfId="24836"/>
    <cellStyle name="Normal 8 3" xfId="24837"/>
    <cellStyle name="Normal 8 3 10" xfId="24838"/>
    <cellStyle name="Normal 8 3 11" xfId="24839"/>
    <cellStyle name="Normal 8 3 2" xfId="24840"/>
    <cellStyle name="Normal 8 3 2 2" xfId="24841"/>
    <cellStyle name="Normal 8 3 3" xfId="24842"/>
    <cellStyle name="Normal 8 3 4" xfId="24843"/>
    <cellStyle name="Normal 8 3 5" xfId="24844"/>
    <cellStyle name="Normal 8 3 6" xfId="24845"/>
    <cellStyle name="Normal 8 3 7" xfId="24846"/>
    <cellStyle name="Normal 8 3 8" xfId="24847"/>
    <cellStyle name="Normal 8 3 9" xfId="24848"/>
    <cellStyle name="Normal 8 30" xfId="24849"/>
    <cellStyle name="Normal 8 31" xfId="24850"/>
    <cellStyle name="Normal 8 32" xfId="24851"/>
    <cellStyle name="Normal 8 33" xfId="24852"/>
    <cellStyle name="Normal 8 34" xfId="24853"/>
    <cellStyle name="Normal 8 35" xfId="24854"/>
    <cellStyle name="Normal 8 36" xfId="24855"/>
    <cellStyle name="Normal 8 37" xfId="24856"/>
    <cellStyle name="Normal 8 38" xfId="24857"/>
    <cellStyle name="Normal 8 39" xfId="24858"/>
    <cellStyle name="Normal 8 4" xfId="24859"/>
    <cellStyle name="Normal 8 40" xfId="24860"/>
    <cellStyle name="Normal 8 41" xfId="24861"/>
    <cellStyle name="Normal 8 42" xfId="24862"/>
    <cellStyle name="Normal 8 43" xfId="24863"/>
    <cellStyle name="Normal 8 44" xfId="24864"/>
    <cellStyle name="Normal 8 45" xfId="24865"/>
    <cellStyle name="Normal 8 46" xfId="24866"/>
    <cellStyle name="Normal 8 47" xfId="24867"/>
    <cellStyle name="Normal 8 48" xfId="24868"/>
    <cellStyle name="Normal 8 49" xfId="24869"/>
    <cellStyle name="Normal 8 5" xfId="24870"/>
    <cellStyle name="Normal 8 50" xfId="24871"/>
    <cellStyle name="Normal 8 51" xfId="24872"/>
    <cellStyle name="Normal 8 52" xfId="24873"/>
    <cellStyle name="Normal 8 53" xfId="24874"/>
    <cellStyle name="Normal 8 54" xfId="24875"/>
    <cellStyle name="Normal 8 55" xfId="24876"/>
    <cellStyle name="Normal 8 56" xfId="24877"/>
    <cellStyle name="Normal 8 57" xfId="24878"/>
    <cellStyle name="Normal 8 58" xfId="24879"/>
    <cellStyle name="Normal 8 59" xfId="24880"/>
    <cellStyle name="Normal 8 6" xfId="24881"/>
    <cellStyle name="Normal 8 6 2" xfId="24882"/>
    <cellStyle name="Normal 8 60" xfId="24883"/>
    <cellStyle name="Normal 8 61" xfId="24884"/>
    <cellStyle name="Normal 8 62" xfId="24885"/>
    <cellStyle name="Normal 8 63" xfId="24886"/>
    <cellStyle name="Normal 8 64" xfId="24887"/>
    <cellStyle name="Normal 8 65" xfId="24888"/>
    <cellStyle name="Normal 8 66" xfId="24889"/>
    <cellStyle name="Normal 8 66 2" xfId="24890"/>
    <cellStyle name="Normal 8 66 2 2" xfId="31005"/>
    <cellStyle name="Normal 8 66 2 2 2" xfId="34576"/>
    <cellStyle name="Normal 8 66 2 3" xfId="32792"/>
    <cellStyle name="Normal 8 66 3" xfId="31004"/>
    <cellStyle name="Normal 8 66 3 2" xfId="34575"/>
    <cellStyle name="Normal 8 66 4" xfId="32791"/>
    <cellStyle name="Normal 8 67" xfId="24891"/>
    <cellStyle name="Normal 8 67 2" xfId="31006"/>
    <cellStyle name="Normal 8 67 2 2" xfId="34577"/>
    <cellStyle name="Normal 8 67 3" xfId="32793"/>
    <cellStyle name="Normal 8 68" xfId="31001"/>
    <cellStyle name="Normal 8 68 2" xfId="34572"/>
    <cellStyle name="Normal 8 69" xfId="32788"/>
    <cellStyle name="Normal 8 7" xfId="24892"/>
    <cellStyle name="Normal 8 8" xfId="24893"/>
    <cellStyle name="Normal 8 9" xfId="24894"/>
    <cellStyle name="Normal 8_20090624 Prognosa RKAP 2010" xfId="24895"/>
    <cellStyle name="Normal 80" xfId="24896"/>
    <cellStyle name="Normal 81" xfId="24897"/>
    <cellStyle name="Normal 82" xfId="24898"/>
    <cellStyle name="Normal 83" xfId="24899"/>
    <cellStyle name="Normal 84" xfId="24900"/>
    <cellStyle name="Normal 85" xfId="24901"/>
    <cellStyle name="Normal 86" xfId="24902"/>
    <cellStyle name="Normal 87" xfId="24903"/>
    <cellStyle name="Normal 88" xfId="24904"/>
    <cellStyle name="Normal 89" xfId="24905"/>
    <cellStyle name="Normal 9" xfId="24906"/>
    <cellStyle name="Normal 9 10" xfId="24907"/>
    <cellStyle name="Normal 9 11" xfId="24908"/>
    <cellStyle name="Normal 9 12" xfId="24909"/>
    <cellStyle name="Normal 9 13" xfId="24910"/>
    <cellStyle name="Normal 9 14" xfId="24911"/>
    <cellStyle name="Normal 9 15" xfId="24912"/>
    <cellStyle name="Normal 9 16" xfId="24913"/>
    <cellStyle name="Normal 9 16 2" xfId="24914"/>
    <cellStyle name="Normal 9 16 2 2" xfId="31008"/>
    <cellStyle name="Normal 9 16 2 2 2" xfId="34579"/>
    <cellStyle name="Normal 9 16 2 3" xfId="32795"/>
    <cellStyle name="Normal 9 16 3" xfId="31007"/>
    <cellStyle name="Normal 9 16 3 2" xfId="34578"/>
    <cellStyle name="Normal 9 16 4" xfId="32794"/>
    <cellStyle name="Normal 9 17" xfId="24915"/>
    <cellStyle name="Normal 9 18" xfId="24916"/>
    <cellStyle name="Normal 9 19" xfId="24917"/>
    <cellStyle name="Normal 9 2" xfId="24918"/>
    <cellStyle name="Normal 9 2 10" xfId="24919"/>
    <cellStyle name="Normal 9 2 11" xfId="24920"/>
    <cellStyle name="Normal 9 2 12" xfId="24921"/>
    <cellStyle name="Normal 9 2 13" xfId="24922"/>
    <cellStyle name="Normal 9 2 2" xfId="24923"/>
    <cellStyle name="Normal 9 2 2 2" xfId="24924"/>
    <cellStyle name="Normal 9 2 3" xfId="24925"/>
    <cellStyle name="Normal 9 2 4" xfId="24926"/>
    <cellStyle name="Normal 9 2 5" xfId="24927"/>
    <cellStyle name="Normal 9 2 6" xfId="24928"/>
    <cellStyle name="Normal 9 2 7" xfId="24929"/>
    <cellStyle name="Normal 9 2 8" xfId="24930"/>
    <cellStyle name="Normal 9 2 9" xfId="24931"/>
    <cellStyle name="Normal 9 20" xfId="24932"/>
    <cellStyle name="Normal 9 21" xfId="24933"/>
    <cellStyle name="Normal 9 22" xfId="24934"/>
    <cellStyle name="Normal 9 23" xfId="24935"/>
    <cellStyle name="Normal 9 24" xfId="24936"/>
    <cellStyle name="Normal 9 25" xfId="24937"/>
    <cellStyle name="Normal 9 26" xfId="24938"/>
    <cellStyle name="Normal 9 27" xfId="24939"/>
    <cellStyle name="Normal 9 28" xfId="24940"/>
    <cellStyle name="Normal 9 29" xfId="24941"/>
    <cellStyle name="Normal 9 3" xfId="24942"/>
    <cellStyle name="Normal 9 3 10" xfId="24943"/>
    <cellStyle name="Normal 9 3 11" xfId="24944"/>
    <cellStyle name="Normal 9 3 2" xfId="24945"/>
    <cellStyle name="Normal 9 3 2 2" xfId="24946"/>
    <cellStyle name="Normal 9 3 3" xfId="24947"/>
    <cellStyle name="Normal 9 3 4" xfId="24948"/>
    <cellStyle name="Normal 9 3 5" xfId="24949"/>
    <cellStyle name="Normal 9 3 6" xfId="24950"/>
    <cellStyle name="Normal 9 3 7" xfId="24951"/>
    <cellStyle name="Normal 9 3 8" xfId="24952"/>
    <cellStyle name="Normal 9 3 9" xfId="24953"/>
    <cellStyle name="Normal 9 30" xfId="24954"/>
    <cellStyle name="Normal 9 31" xfId="24955"/>
    <cellStyle name="Normal 9 32" xfId="24956"/>
    <cellStyle name="Normal 9 33" xfId="24957"/>
    <cellStyle name="Normal 9 34" xfId="24958"/>
    <cellStyle name="Normal 9 35" xfId="24959"/>
    <cellStyle name="Normal 9 36" xfId="24960"/>
    <cellStyle name="Normal 9 37" xfId="24961"/>
    <cellStyle name="Normal 9 38" xfId="24962"/>
    <cellStyle name="Normal 9 39" xfId="24963"/>
    <cellStyle name="Normal 9 4" xfId="24964"/>
    <cellStyle name="Normal 9 40" xfId="24965"/>
    <cellStyle name="Normal 9 41" xfId="24966"/>
    <cellStyle name="Normal 9 42" xfId="24967"/>
    <cellStyle name="Normal 9 43" xfId="24968"/>
    <cellStyle name="Normal 9 44" xfId="24969"/>
    <cellStyle name="Normal 9 45" xfId="24970"/>
    <cellStyle name="Normal 9 46" xfId="24971"/>
    <cellStyle name="Normal 9 47" xfId="24972"/>
    <cellStyle name="Normal 9 48" xfId="24973"/>
    <cellStyle name="Normal 9 49" xfId="24974"/>
    <cellStyle name="Normal 9 5" xfId="24975"/>
    <cellStyle name="Normal 9 5 2" xfId="24976"/>
    <cellStyle name="Normal 9 50" xfId="24977"/>
    <cellStyle name="Normal 9 51" xfId="24978"/>
    <cellStyle name="Normal 9 52" xfId="24979"/>
    <cellStyle name="Normal 9 53" xfId="24980"/>
    <cellStyle name="Normal 9 54" xfId="24981"/>
    <cellStyle name="Normal 9 55" xfId="24982"/>
    <cellStyle name="Normal 9 56" xfId="24983"/>
    <cellStyle name="Normal 9 57" xfId="24984"/>
    <cellStyle name="Normal 9 58" xfId="24985"/>
    <cellStyle name="Normal 9 59" xfId="24986"/>
    <cellStyle name="Normal 9 6" xfId="24987"/>
    <cellStyle name="Normal 9 60" xfId="24988"/>
    <cellStyle name="Normal 9 61" xfId="24989"/>
    <cellStyle name="Normal 9 62" xfId="24990"/>
    <cellStyle name="Normal 9 63" xfId="24991"/>
    <cellStyle name="Normal 9 64" xfId="24992"/>
    <cellStyle name="Normal 9 65" xfId="24993"/>
    <cellStyle name="Normal 9 65 2" xfId="24994"/>
    <cellStyle name="Normal 9 65 2 2" xfId="31010"/>
    <cellStyle name="Normal 9 65 2 2 2" xfId="34581"/>
    <cellStyle name="Normal 9 65 2 3" xfId="32797"/>
    <cellStyle name="Normal 9 65 3" xfId="31009"/>
    <cellStyle name="Normal 9 65 3 2" xfId="34580"/>
    <cellStyle name="Normal 9 65 4" xfId="32796"/>
    <cellStyle name="Normal 9 66" xfId="24995"/>
    <cellStyle name="Normal 9 66 2" xfId="31011"/>
    <cellStyle name="Normal 9 66 2 2" xfId="34582"/>
    <cellStyle name="Normal 9 66 3" xfId="32798"/>
    <cellStyle name="Normal 9 7" xfId="24996"/>
    <cellStyle name="Normal 9 8" xfId="24997"/>
    <cellStyle name="Normal 9 9" xfId="24998"/>
    <cellStyle name="Normal 90" xfId="24999"/>
    <cellStyle name="Normal 91" xfId="25000"/>
    <cellStyle name="Normal 92" xfId="25001"/>
    <cellStyle name="Normal 93" xfId="25002"/>
    <cellStyle name="Normal 94" xfId="25003"/>
    <cellStyle name="Normal 95" xfId="25004"/>
    <cellStyle name="Normal 96" xfId="25005"/>
    <cellStyle name="Normal 97" xfId="25006"/>
    <cellStyle name="Normal 98" xfId="25007"/>
    <cellStyle name="Normal 99" xfId="25008"/>
    <cellStyle name="Normal Bold" xfId="25009"/>
    <cellStyle name="Normal Pct" xfId="25010"/>
    <cellStyle name="Normale_pldt" xfId="25011"/>
    <cellStyle name="normální_laroux" xfId="25012"/>
    <cellStyle name="Note 10" xfId="25013"/>
    <cellStyle name="Note 10 10" xfId="31012"/>
    <cellStyle name="Note 10 10 2" xfId="34583"/>
    <cellStyle name="Note 10 11" xfId="32799"/>
    <cellStyle name="Note 10 2" xfId="25014"/>
    <cellStyle name="Note 10 2 2" xfId="25015"/>
    <cellStyle name="Note 10 2 2 2" xfId="25016"/>
    <cellStyle name="Note 10 2 2 2 2" xfId="25017"/>
    <cellStyle name="Note 10 2 2 3" xfId="25018"/>
    <cellStyle name="Note 10 2 2 3 2" xfId="25019"/>
    <cellStyle name="Note 10 2 2 4" xfId="25020"/>
    <cellStyle name="Note 10 2 3" xfId="25021"/>
    <cellStyle name="Note 10 2 3 2" xfId="25022"/>
    <cellStyle name="Note 10 2 4" xfId="25023"/>
    <cellStyle name="Note 10 2 4 2" xfId="25024"/>
    <cellStyle name="Note 10 2 5" xfId="25025"/>
    <cellStyle name="Note 10 2 5 2" xfId="25026"/>
    <cellStyle name="Note 10 2 6" xfId="25027"/>
    <cellStyle name="Note 10 3" xfId="25028"/>
    <cellStyle name="Note 10 3 2" xfId="25029"/>
    <cellStyle name="Note 10 3 2 2" xfId="31014"/>
    <cellStyle name="Note 10 3 2 2 2" xfId="34585"/>
    <cellStyle name="Note 10 3 2 3" xfId="32801"/>
    <cellStyle name="Note 10 3 3" xfId="31013"/>
    <cellStyle name="Note 10 3 3 2" xfId="34584"/>
    <cellStyle name="Note 10 3 4" xfId="32800"/>
    <cellStyle name="Note 10 4" xfId="25030"/>
    <cellStyle name="Note 10 4 2" xfId="25031"/>
    <cellStyle name="Note 10 4 2 2" xfId="25032"/>
    <cellStyle name="Note 10 4 3" xfId="25033"/>
    <cellStyle name="Note 10 4 3 2" xfId="25034"/>
    <cellStyle name="Note 10 4 4" xfId="25035"/>
    <cellStyle name="Note 10 5" xfId="25036"/>
    <cellStyle name="Note 10 5 2" xfId="25037"/>
    <cellStyle name="Note 10 6" xfId="25038"/>
    <cellStyle name="Note 10 6 2" xfId="25039"/>
    <cellStyle name="Note 10 7" xfId="25040"/>
    <cellStyle name="Note 10 7 2" xfId="25041"/>
    <cellStyle name="Note 10 8" xfId="25042"/>
    <cellStyle name="Note 10 8 2" xfId="31015"/>
    <cellStyle name="Note 10 8 2 2" xfId="34586"/>
    <cellStyle name="Note 10 8 3" xfId="32802"/>
    <cellStyle name="Note 10 9" xfId="25043"/>
    <cellStyle name="Note 11" xfId="25044"/>
    <cellStyle name="Note 11 10" xfId="31016"/>
    <cellStyle name="Note 11 10 2" xfId="34587"/>
    <cellStyle name="Note 11 11" xfId="32803"/>
    <cellStyle name="Note 11 2" xfId="25045"/>
    <cellStyle name="Note 11 2 2" xfId="25046"/>
    <cellStyle name="Note 11 2 2 2" xfId="25047"/>
    <cellStyle name="Note 11 2 2 2 2" xfId="25048"/>
    <cellStyle name="Note 11 2 2 3" xfId="25049"/>
    <cellStyle name="Note 11 2 2 3 2" xfId="25050"/>
    <cellStyle name="Note 11 2 2 4" xfId="25051"/>
    <cellStyle name="Note 11 2 3" xfId="25052"/>
    <cellStyle name="Note 11 2 3 2" xfId="25053"/>
    <cellStyle name="Note 11 2 4" xfId="25054"/>
    <cellStyle name="Note 11 2 4 2" xfId="25055"/>
    <cellStyle name="Note 11 2 5" xfId="25056"/>
    <cellStyle name="Note 11 2 5 2" xfId="25057"/>
    <cellStyle name="Note 11 2 6" xfId="25058"/>
    <cellStyle name="Note 11 3" xfId="25059"/>
    <cellStyle name="Note 11 3 2" xfId="25060"/>
    <cellStyle name="Note 11 3 2 2" xfId="31018"/>
    <cellStyle name="Note 11 3 2 2 2" xfId="34589"/>
    <cellStyle name="Note 11 3 2 3" xfId="32805"/>
    <cellStyle name="Note 11 3 3" xfId="31017"/>
    <cellStyle name="Note 11 3 3 2" xfId="34588"/>
    <cellStyle name="Note 11 3 4" xfId="32804"/>
    <cellStyle name="Note 11 4" xfId="25061"/>
    <cellStyle name="Note 11 4 2" xfId="25062"/>
    <cellStyle name="Note 11 4 2 2" xfId="25063"/>
    <cellStyle name="Note 11 4 3" xfId="25064"/>
    <cellStyle name="Note 11 4 3 2" xfId="25065"/>
    <cellStyle name="Note 11 4 4" xfId="25066"/>
    <cellStyle name="Note 11 5" xfId="25067"/>
    <cellStyle name="Note 11 5 2" xfId="25068"/>
    <cellStyle name="Note 11 6" xfId="25069"/>
    <cellStyle name="Note 11 6 2" xfId="25070"/>
    <cellStyle name="Note 11 7" xfId="25071"/>
    <cellStyle name="Note 11 7 2" xfId="25072"/>
    <cellStyle name="Note 11 8" xfId="25073"/>
    <cellStyle name="Note 11 8 2" xfId="31019"/>
    <cellStyle name="Note 11 8 2 2" xfId="34590"/>
    <cellStyle name="Note 11 8 3" xfId="32806"/>
    <cellStyle name="Note 11 9" xfId="25074"/>
    <cellStyle name="Note 12" xfId="25075"/>
    <cellStyle name="Note 12 2" xfId="25076"/>
    <cellStyle name="Note 12 2 2" xfId="25077"/>
    <cellStyle name="Note 12 2 2 2" xfId="25078"/>
    <cellStyle name="Note 12 2 2 2 2" xfId="25079"/>
    <cellStyle name="Note 12 2 2 3" xfId="25080"/>
    <cellStyle name="Note 12 2 2 3 2" xfId="25081"/>
    <cellStyle name="Note 12 2 2 4" xfId="25082"/>
    <cellStyle name="Note 12 2 3" xfId="25083"/>
    <cellStyle name="Note 12 2 3 2" xfId="25084"/>
    <cellStyle name="Note 12 2 4" xfId="25085"/>
    <cellStyle name="Note 12 2 4 2" xfId="25086"/>
    <cellStyle name="Note 12 2 5" xfId="25087"/>
    <cellStyle name="Note 12 2 5 2" xfId="25088"/>
    <cellStyle name="Note 12 2 6" xfId="25089"/>
    <cellStyle name="Note 12 3" xfId="25090"/>
    <cellStyle name="Note 12 3 2" xfId="25091"/>
    <cellStyle name="Note 12 3 2 2" xfId="31021"/>
    <cellStyle name="Note 12 3 2 2 2" xfId="34592"/>
    <cellStyle name="Note 12 3 2 3" xfId="32808"/>
    <cellStyle name="Note 12 3 3" xfId="31020"/>
    <cellStyle name="Note 12 3 3 2" xfId="34591"/>
    <cellStyle name="Note 12 3 4" xfId="32807"/>
    <cellStyle name="Note 12 4" xfId="25092"/>
    <cellStyle name="Note 12 4 2" xfId="25093"/>
    <cellStyle name="Note 12 4 2 2" xfId="25094"/>
    <cellStyle name="Note 12 4 3" xfId="25095"/>
    <cellStyle name="Note 12 4 3 2" xfId="25096"/>
    <cellStyle name="Note 12 4 4" xfId="25097"/>
    <cellStyle name="Note 12 5" xfId="25098"/>
    <cellStyle name="Note 12 5 2" xfId="25099"/>
    <cellStyle name="Note 12 6" xfId="25100"/>
    <cellStyle name="Note 12 6 2" xfId="25101"/>
    <cellStyle name="Note 12 7" xfId="25102"/>
    <cellStyle name="Note 12 7 2" xfId="25103"/>
    <cellStyle name="Note 12 8" xfId="25104"/>
    <cellStyle name="Note 12 8 2" xfId="31022"/>
    <cellStyle name="Note 12 8 2 2" xfId="34593"/>
    <cellStyle name="Note 12 8 3" xfId="32809"/>
    <cellStyle name="Note 12 9" xfId="25105"/>
    <cellStyle name="Note 13" xfId="25106"/>
    <cellStyle name="Note 13 2" xfId="25107"/>
    <cellStyle name="Note 13 2 2" xfId="25108"/>
    <cellStyle name="Note 13 2 2 2" xfId="25109"/>
    <cellStyle name="Note 13 2 2 2 2" xfId="25110"/>
    <cellStyle name="Note 13 2 2 3" xfId="25111"/>
    <cellStyle name="Note 13 2 2 3 2" xfId="25112"/>
    <cellStyle name="Note 13 2 2 4" xfId="25113"/>
    <cellStyle name="Note 13 2 3" xfId="25114"/>
    <cellStyle name="Note 13 2 3 2" xfId="25115"/>
    <cellStyle name="Note 13 2 4" xfId="25116"/>
    <cellStyle name="Note 13 2 4 2" xfId="25117"/>
    <cellStyle name="Note 13 2 5" xfId="25118"/>
    <cellStyle name="Note 13 2 5 2" xfId="25119"/>
    <cellStyle name="Note 13 2 6" xfId="25120"/>
    <cellStyle name="Note 13 3" xfId="25121"/>
    <cellStyle name="Note 13 3 2" xfId="25122"/>
    <cellStyle name="Note 13 3 2 2" xfId="25123"/>
    <cellStyle name="Note 13 3 3" xfId="25124"/>
    <cellStyle name="Note 13 3 3 2" xfId="25125"/>
    <cellStyle name="Note 13 3 4" xfId="25126"/>
    <cellStyle name="Note 13 4" xfId="25127"/>
    <cellStyle name="Note 13 4 2" xfId="25128"/>
    <cellStyle name="Note 13 5" xfId="25129"/>
    <cellStyle name="Note 13 5 2" xfId="25130"/>
    <cellStyle name="Note 13 6" xfId="25131"/>
    <cellStyle name="Note 13 6 2" xfId="25132"/>
    <cellStyle name="Note 13 7" xfId="25133"/>
    <cellStyle name="Note 14" xfId="25134"/>
    <cellStyle name="Note 14 2" xfId="25135"/>
    <cellStyle name="Note 14 2 2" xfId="25136"/>
    <cellStyle name="Note 14 2 2 2" xfId="25137"/>
    <cellStyle name="Note 14 2 2 2 2" xfId="25138"/>
    <cellStyle name="Note 14 2 2 3" xfId="25139"/>
    <cellStyle name="Note 14 2 2 3 2" xfId="25140"/>
    <cellStyle name="Note 14 2 2 4" xfId="25141"/>
    <cellStyle name="Note 14 2 3" xfId="25142"/>
    <cellStyle name="Note 14 2 3 2" xfId="25143"/>
    <cellStyle name="Note 14 2 4" xfId="25144"/>
    <cellStyle name="Note 14 2 4 2" xfId="25145"/>
    <cellStyle name="Note 14 2 5" xfId="25146"/>
    <cellStyle name="Note 14 2 5 2" xfId="25147"/>
    <cellStyle name="Note 14 2 6" xfId="25148"/>
    <cellStyle name="Note 14 3" xfId="25149"/>
    <cellStyle name="Note 14 3 2" xfId="25150"/>
    <cellStyle name="Note 14 3 2 2" xfId="25151"/>
    <cellStyle name="Note 14 3 3" xfId="25152"/>
    <cellStyle name="Note 14 3 3 2" xfId="25153"/>
    <cellStyle name="Note 14 3 4" xfId="25154"/>
    <cellStyle name="Note 14 4" xfId="25155"/>
    <cellStyle name="Note 14 4 2" xfId="25156"/>
    <cellStyle name="Note 14 5" xfId="25157"/>
    <cellStyle name="Note 14 5 2" xfId="25158"/>
    <cellStyle name="Note 14 6" xfId="25159"/>
    <cellStyle name="Note 14 6 2" xfId="25160"/>
    <cellStyle name="Note 14 7" xfId="25161"/>
    <cellStyle name="Note 15" xfId="25162"/>
    <cellStyle name="Note 15 2" xfId="25163"/>
    <cellStyle name="Note 15 2 2" xfId="25164"/>
    <cellStyle name="Note 15 2 2 2" xfId="25165"/>
    <cellStyle name="Note 15 2 3" xfId="25166"/>
    <cellStyle name="Note 15 2 3 2" xfId="25167"/>
    <cellStyle name="Note 15 2 4" xfId="25168"/>
    <cellStyle name="Note 15 3" xfId="25169"/>
    <cellStyle name="Note 15 3 2" xfId="25170"/>
    <cellStyle name="Note 15 4" xfId="25171"/>
    <cellStyle name="Note 15 4 2" xfId="25172"/>
    <cellStyle name="Note 15 5" xfId="25173"/>
    <cellStyle name="Note 15 5 2" xfId="25174"/>
    <cellStyle name="Note 15 6" xfId="25175"/>
    <cellStyle name="Note 16" xfId="25176"/>
    <cellStyle name="Note 16 2" xfId="25177"/>
    <cellStyle name="Note 16 2 2" xfId="25178"/>
    <cellStyle name="Note 16 2 2 2" xfId="25179"/>
    <cellStyle name="Note 16 2 3" xfId="25180"/>
    <cellStyle name="Note 16 2 3 2" xfId="25181"/>
    <cellStyle name="Note 16 2 4" xfId="25182"/>
    <cellStyle name="Note 16 3" xfId="25183"/>
    <cellStyle name="Note 16 3 2" xfId="25184"/>
    <cellStyle name="Note 16 4" xfId="25185"/>
    <cellStyle name="Note 16 4 2" xfId="25186"/>
    <cellStyle name="Note 16 5" xfId="25187"/>
    <cellStyle name="Note 16 5 2" xfId="25188"/>
    <cellStyle name="Note 16 6" xfId="25189"/>
    <cellStyle name="Note 17" xfId="25190"/>
    <cellStyle name="Note 17 2" xfId="25191"/>
    <cellStyle name="Note 17 2 2" xfId="25192"/>
    <cellStyle name="Note 17 2 2 2" xfId="25193"/>
    <cellStyle name="Note 17 2 3" xfId="25194"/>
    <cellStyle name="Note 17 2 3 2" xfId="25195"/>
    <cellStyle name="Note 17 2 4" xfId="25196"/>
    <cellStyle name="Note 17 3" xfId="25197"/>
    <cellStyle name="Note 17 3 2" xfId="25198"/>
    <cellStyle name="Note 17 4" xfId="25199"/>
    <cellStyle name="Note 17 4 2" xfId="25200"/>
    <cellStyle name="Note 17 5" xfId="25201"/>
    <cellStyle name="Note 17 5 2" xfId="25202"/>
    <cellStyle name="Note 17 6" xfId="25203"/>
    <cellStyle name="Note 18" xfId="25204"/>
    <cellStyle name="Note 18 2" xfId="25205"/>
    <cellStyle name="Note 18 2 2" xfId="31024"/>
    <cellStyle name="Note 18 2 2 2" xfId="34595"/>
    <cellStyle name="Note 18 2 3" xfId="32811"/>
    <cellStyle name="Note 18 3" xfId="31023"/>
    <cellStyle name="Note 18 3 2" xfId="34594"/>
    <cellStyle name="Note 18 4" xfId="32810"/>
    <cellStyle name="Note 19" xfId="25206"/>
    <cellStyle name="Note 19 2" xfId="25207"/>
    <cellStyle name="Note 19 2 2" xfId="25208"/>
    <cellStyle name="Note 19 2 2 2" xfId="25209"/>
    <cellStyle name="Note 19 2 3" xfId="25210"/>
    <cellStyle name="Note 19 3" xfId="25211"/>
    <cellStyle name="Note 19 3 2" xfId="25212"/>
    <cellStyle name="Note 19 3 2 2" xfId="25213"/>
    <cellStyle name="Note 19 3 3" xfId="25214"/>
    <cellStyle name="Note 19 4" xfId="25215"/>
    <cellStyle name="Note 19 4 2" xfId="25216"/>
    <cellStyle name="Note 19 5" xfId="25217"/>
    <cellStyle name="Note 19 5 2" xfId="25218"/>
    <cellStyle name="Note 19 6" xfId="25219"/>
    <cellStyle name="Note 2" xfId="25220"/>
    <cellStyle name="Note 2 10" xfId="25221"/>
    <cellStyle name="Note 2 10 2" xfId="31026"/>
    <cellStyle name="Note 2 10 2 2" xfId="34597"/>
    <cellStyle name="Note 2 10 3" xfId="32813"/>
    <cellStyle name="Note 2 11" xfId="25222"/>
    <cellStyle name="Note 2 11 2" xfId="25223"/>
    <cellStyle name="Note 2 12" xfId="25224"/>
    <cellStyle name="Note 2 12 2" xfId="25225"/>
    <cellStyle name="Note 2 12 2 2" xfId="31028"/>
    <cellStyle name="Note 2 12 2 2 2" xfId="34599"/>
    <cellStyle name="Note 2 12 2 3" xfId="32815"/>
    <cellStyle name="Note 2 12 3" xfId="31027"/>
    <cellStyle name="Note 2 12 3 2" xfId="34598"/>
    <cellStyle name="Note 2 12 4" xfId="32814"/>
    <cellStyle name="Note 2 13" xfId="25226"/>
    <cellStyle name="Note 2 13 2" xfId="25227"/>
    <cellStyle name="Note 2 13 2 2" xfId="31030"/>
    <cellStyle name="Note 2 13 2 2 2" xfId="34601"/>
    <cellStyle name="Note 2 13 2 3" xfId="32817"/>
    <cellStyle name="Note 2 13 3" xfId="31029"/>
    <cellStyle name="Note 2 13 3 2" xfId="34600"/>
    <cellStyle name="Note 2 13 4" xfId="32816"/>
    <cellStyle name="Note 2 14" xfId="25228"/>
    <cellStyle name="Note 2 14 2" xfId="31031"/>
    <cellStyle name="Note 2 14 2 2" xfId="34602"/>
    <cellStyle name="Note 2 14 3" xfId="32818"/>
    <cellStyle name="Note 2 15" xfId="31025"/>
    <cellStyle name="Note 2 15 2" xfId="34596"/>
    <cellStyle name="Note 2 16" xfId="32812"/>
    <cellStyle name="Note 2 2" xfId="25229"/>
    <cellStyle name="Note 2 2 10" xfId="25230"/>
    <cellStyle name="Note 2 2 2" xfId="25231"/>
    <cellStyle name="Note 2 2 3" xfId="25232"/>
    <cellStyle name="Note 2 2 4" xfId="25233"/>
    <cellStyle name="Note 2 2 5" xfId="25234"/>
    <cellStyle name="Note 2 2 6" xfId="25235"/>
    <cellStyle name="Note 2 2 7" xfId="25236"/>
    <cellStyle name="Note 2 2 8" xfId="25237"/>
    <cellStyle name="Note 2 2 9" xfId="25238"/>
    <cellStyle name="Note 2 3" xfId="25239"/>
    <cellStyle name="Note 2 3 2" xfId="31032"/>
    <cellStyle name="Note 2 3 2 2" xfId="34603"/>
    <cellStyle name="Note 2 3 3" xfId="32819"/>
    <cellStyle name="Note 2 4" xfId="25240"/>
    <cellStyle name="Note 2 4 2" xfId="31033"/>
    <cellStyle name="Note 2 4 2 2" xfId="34604"/>
    <cellStyle name="Note 2 4 3" xfId="32820"/>
    <cellStyle name="Note 2 5" xfId="25241"/>
    <cellStyle name="Note 2 5 2" xfId="31034"/>
    <cellStyle name="Note 2 5 2 2" xfId="34605"/>
    <cellStyle name="Note 2 5 3" xfId="32821"/>
    <cellStyle name="Note 2 6" xfId="25242"/>
    <cellStyle name="Note 2 6 2" xfId="31035"/>
    <cellStyle name="Note 2 6 2 2" xfId="34606"/>
    <cellStyle name="Note 2 6 3" xfId="32822"/>
    <cellStyle name="Note 2 7" xfId="25243"/>
    <cellStyle name="Note 2 7 2" xfId="31036"/>
    <cellStyle name="Note 2 7 2 2" xfId="34607"/>
    <cellStyle name="Note 2 7 3" xfId="32823"/>
    <cellStyle name="Note 2 8" xfId="25244"/>
    <cellStyle name="Note 2 8 2" xfId="31037"/>
    <cellStyle name="Note 2 8 2 2" xfId="34608"/>
    <cellStyle name="Note 2 8 3" xfId="32824"/>
    <cellStyle name="Note 2 9" xfId="25245"/>
    <cellStyle name="Note 2 9 2" xfId="31038"/>
    <cellStyle name="Note 2 9 2 2" xfId="34609"/>
    <cellStyle name="Note 2 9 3" xfId="32825"/>
    <cellStyle name="Note 20" xfId="25246"/>
    <cellStyle name="Note 20 2" xfId="25247"/>
    <cellStyle name="Note 20 2 2" xfId="25248"/>
    <cellStyle name="Note 20 2 2 2" xfId="25249"/>
    <cellStyle name="Note 20 2 3" xfId="25250"/>
    <cellStyle name="Note 20 3" xfId="25251"/>
    <cellStyle name="Note 20 3 2" xfId="25252"/>
    <cellStyle name="Note 20 3 2 2" xfId="25253"/>
    <cellStyle name="Note 20 3 3" xfId="25254"/>
    <cellStyle name="Note 20 4" xfId="25255"/>
    <cellStyle name="Note 20 4 2" xfId="25256"/>
    <cellStyle name="Note 20 5" xfId="25257"/>
    <cellStyle name="Note 20 5 2" xfId="25258"/>
    <cellStyle name="Note 20 6" xfId="25259"/>
    <cellStyle name="Note 21" xfId="25260"/>
    <cellStyle name="Note 21 2" xfId="25261"/>
    <cellStyle name="Note 21 2 2" xfId="25262"/>
    <cellStyle name="Note 21 2 2 2" xfId="25263"/>
    <cellStyle name="Note 21 2 3" xfId="25264"/>
    <cellStyle name="Note 21 3" xfId="25265"/>
    <cellStyle name="Note 21 3 2" xfId="25266"/>
    <cellStyle name="Note 21 3 2 2" xfId="25267"/>
    <cellStyle name="Note 21 3 3" xfId="25268"/>
    <cellStyle name="Note 21 4" xfId="25269"/>
    <cellStyle name="Note 21 4 2" xfId="25270"/>
    <cellStyle name="Note 21 5" xfId="25271"/>
    <cellStyle name="Note 21 5 2" xfId="25272"/>
    <cellStyle name="Note 21 6" xfId="25273"/>
    <cellStyle name="Note 22" xfId="25274"/>
    <cellStyle name="Note 22 2" xfId="25275"/>
    <cellStyle name="Note 22 2 2" xfId="25276"/>
    <cellStyle name="Note 22 2 2 2" xfId="25277"/>
    <cellStyle name="Note 22 2 3" xfId="25278"/>
    <cellStyle name="Note 22 3" xfId="25279"/>
    <cellStyle name="Note 22 3 2" xfId="25280"/>
    <cellStyle name="Note 22 3 2 2" xfId="25281"/>
    <cellStyle name="Note 22 3 3" xfId="25282"/>
    <cellStyle name="Note 22 4" xfId="25283"/>
    <cellStyle name="Note 22 4 2" xfId="25284"/>
    <cellStyle name="Note 22 5" xfId="25285"/>
    <cellStyle name="Note 22 5 2" xfId="25286"/>
    <cellStyle name="Note 22 6" xfId="25287"/>
    <cellStyle name="Note 23" xfId="25288"/>
    <cellStyle name="Note 23 2" xfId="25289"/>
    <cellStyle name="Note 23 2 2" xfId="25290"/>
    <cellStyle name="Note 23 2 2 2" xfId="25291"/>
    <cellStyle name="Note 23 2 3" xfId="25292"/>
    <cellStyle name="Note 23 3" xfId="25293"/>
    <cellStyle name="Note 23 3 2" xfId="25294"/>
    <cellStyle name="Note 23 3 2 2" xfId="25295"/>
    <cellStyle name="Note 23 3 3" xfId="25296"/>
    <cellStyle name="Note 23 4" xfId="25297"/>
    <cellStyle name="Note 23 4 2" xfId="25298"/>
    <cellStyle name="Note 23 5" xfId="25299"/>
    <cellStyle name="Note 23 5 2" xfId="25300"/>
    <cellStyle name="Note 23 6" xfId="25301"/>
    <cellStyle name="Note 24" xfId="25302"/>
    <cellStyle name="Note 24 2" xfId="25303"/>
    <cellStyle name="Note 24 2 2" xfId="25304"/>
    <cellStyle name="Note 24 2 2 2" xfId="25305"/>
    <cellStyle name="Note 24 2 3" xfId="25306"/>
    <cellStyle name="Note 24 3" xfId="25307"/>
    <cellStyle name="Note 24 3 2" xfId="25308"/>
    <cellStyle name="Note 24 3 2 2" xfId="25309"/>
    <cellStyle name="Note 24 3 3" xfId="25310"/>
    <cellStyle name="Note 24 4" xfId="25311"/>
    <cellStyle name="Note 24 4 2" xfId="25312"/>
    <cellStyle name="Note 24 5" xfId="25313"/>
    <cellStyle name="Note 24 5 2" xfId="25314"/>
    <cellStyle name="Note 24 6" xfId="25315"/>
    <cellStyle name="Note 25" xfId="25316"/>
    <cellStyle name="Note 25 2" xfId="25317"/>
    <cellStyle name="Note 25 2 2" xfId="25318"/>
    <cellStyle name="Note 25 2 2 2" xfId="25319"/>
    <cellStyle name="Note 25 2 3" xfId="25320"/>
    <cellStyle name="Note 25 3" xfId="25321"/>
    <cellStyle name="Note 25 3 2" xfId="25322"/>
    <cellStyle name="Note 25 3 2 2" xfId="25323"/>
    <cellStyle name="Note 25 3 3" xfId="25324"/>
    <cellStyle name="Note 25 4" xfId="25325"/>
    <cellStyle name="Note 25 4 2" xfId="25326"/>
    <cellStyle name="Note 25 5" xfId="25327"/>
    <cellStyle name="Note 25 5 2" xfId="25328"/>
    <cellStyle name="Note 25 6" xfId="25329"/>
    <cellStyle name="Note 26" xfId="25330"/>
    <cellStyle name="Note 26 2" xfId="25331"/>
    <cellStyle name="Note 26 2 2" xfId="25332"/>
    <cellStyle name="Note 26 2 2 2" xfId="25333"/>
    <cellStyle name="Note 26 2 3" xfId="25334"/>
    <cellStyle name="Note 26 3" xfId="25335"/>
    <cellStyle name="Note 26 3 2" xfId="25336"/>
    <cellStyle name="Note 26 3 2 2" xfId="25337"/>
    <cellStyle name="Note 26 3 3" xfId="25338"/>
    <cellStyle name="Note 26 4" xfId="25339"/>
    <cellStyle name="Note 26 4 2" xfId="25340"/>
    <cellStyle name="Note 26 5" xfId="25341"/>
    <cellStyle name="Note 26 5 2" xfId="25342"/>
    <cellStyle name="Note 26 6" xfId="25343"/>
    <cellStyle name="Note 27" xfId="25344"/>
    <cellStyle name="Note 27 2" xfId="25345"/>
    <cellStyle name="Note 27 2 2" xfId="25346"/>
    <cellStyle name="Note 27 2 2 2" xfId="25347"/>
    <cellStyle name="Note 27 2 3" xfId="25348"/>
    <cellStyle name="Note 27 3" xfId="25349"/>
    <cellStyle name="Note 27 3 2" xfId="25350"/>
    <cellStyle name="Note 27 3 2 2" xfId="25351"/>
    <cellStyle name="Note 27 3 3" xfId="25352"/>
    <cellStyle name="Note 27 4" xfId="25353"/>
    <cellStyle name="Note 27 4 2" xfId="25354"/>
    <cellStyle name="Note 27 5" xfId="25355"/>
    <cellStyle name="Note 27 5 2" xfId="25356"/>
    <cellStyle name="Note 27 6" xfId="25357"/>
    <cellStyle name="Note 28" xfId="25358"/>
    <cellStyle name="Note 28 2" xfId="25359"/>
    <cellStyle name="Note 28 2 2" xfId="25360"/>
    <cellStyle name="Note 28 2 2 2" xfId="25361"/>
    <cellStyle name="Note 28 2 3" xfId="25362"/>
    <cellStyle name="Note 28 3" xfId="25363"/>
    <cellStyle name="Note 28 3 2" xfId="25364"/>
    <cellStyle name="Note 28 3 2 2" xfId="25365"/>
    <cellStyle name="Note 28 3 3" xfId="25366"/>
    <cellStyle name="Note 28 4" xfId="25367"/>
    <cellStyle name="Note 28 4 2" xfId="25368"/>
    <cellStyle name="Note 28 5" xfId="25369"/>
    <cellStyle name="Note 28 5 2" xfId="25370"/>
    <cellStyle name="Note 28 6" xfId="25371"/>
    <cellStyle name="Note 29" xfId="25372"/>
    <cellStyle name="Note 29 2" xfId="25373"/>
    <cellStyle name="Note 29 2 2" xfId="25374"/>
    <cellStyle name="Note 29 2 2 2" xfId="25375"/>
    <cellStyle name="Note 29 2 3" xfId="25376"/>
    <cellStyle name="Note 29 3" xfId="25377"/>
    <cellStyle name="Note 29 3 2" xfId="25378"/>
    <cellStyle name="Note 29 3 2 2" xfId="25379"/>
    <cellStyle name="Note 29 3 3" xfId="25380"/>
    <cellStyle name="Note 29 4" xfId="25381"/>
    <cellStyle name="Note 29 4 2" xfId="25382"/>
    <cellStyle name="Note 29 5" xfId="25383"/>
    <cellStyle name="Note 29 5 2" xfId="25384"/>
    <cellStyle name="Note 29 6" xfId="25385"/>
    <cellStyle name="Note 3" xfId="25386"/>
    <cellStyle name="Note 3 2" xfId="25387"/>
    <cellStyle name="Note 3 2 2" xfId="25388"/>
    <cellStyle name="Note 3 2 2 2" xfId="31041"/>
    <cellStyle name="Note 3 2 2 2 2" xfId="34612"/>
    <cellStyle name="Note 3 2 2 3" xfId="32828"/>
    <cellStyle name="Note 3 2 3" xfId="31040"/>
    <cellStyle name="Note 3 2 3 2" xfId="34611"/>
    <cellStyle name="Note 3 2 4" xfId="32827"/>
    <cellStyle name="Note 3 3" xfId="25389"/>
    <cellStyle name="Note 3 3 2" xfId="25390"/>
    <cellStyle name="Note 3 3 2 2" xfId="31043"/>
    <cellStyle name="Note 3 3 2 2 2" xfId="34614"/>
    <cellStyle name="Note 3 3 2 3" xfId="32830"/>
    <cellStyle name="Note 3 3 3" xfId="31042"/>
    <cellStyle name="Note 3 3 3 2" xfId="34613"/>
    <cellStyle name="Note 3 3 4" xfId="32829"/>
    <cellStyle name="Note 3 4" xfId="25391"/>
    <cellStyle name="Note 3 4 2" xfId="31044"/>
    <cellStyle name="Note 3 4 2 2" xfId="34615"/>
    <cellStyle name="Note 3 4 3" xfId="32831"/>
    <cellStyle name="Note 3 5" xfId="31039"/>
    <cellStyle name="Note 3 5 2" xfId="34610"/>
    <cellStyle name="Note 3 6" xfId="32826"/>
    <cellStyle name="Note 30" xfId="25392"/>
    <cellStyle name="Note 30 2" xfId="25393"/>
    <cellStyle name="Note 30 2 2" xfId="25394"/>
    <cellStyle name="Note 30 2 2 2" xfId="25395"/>
    <cellStyle name="Note 30 2 3" xfId="25396"/>
    <cellStyle name="Note 30 3" xfId="25397"/>
    <cellStyle name="Note 30 3 2" xfId="25398"/>
    <cellStyle name="Note 30 3 2 2" xfId="25399"/>
    <cellStyle name="Note 30 3 3" xfId="25400"/>
    <cellStyle name="Note 30 4" xfId="25401"/>
    <cellStyle name="Note 30 4 2" xfId="25402"/>
    <cellStyle name="Note 30 5" xfId="25403"/>
    <cellStyle name="Note 30 5 2" xfId="25404"/>
    <cellStyle name="Note 30 6" xfId="25405"/>
    <cellStyle name="Note 31" xfId="25406"/>
    <cellStyle name="Note 31 2" xfId="25407"/>
    <cellStyle name="Note 31 2 2" xfId="25408"/>
    <cellStyle name="Note 31 2 2 2" xfId="25409"/>
    <cellStyle name="Note 31 2 3" xfId="25410"/>
    <cellStyle name="Note 31 3" xfId="25411"/>
    <cellStyle name="Note 31 3 2" xfId="25412"/>
    <cellStyle name="Note 31 3 2 2" xfId="25413"/>
    <cellStyle name="Note 31 3 3" xfId="25414"/>
    <cellStyle name="Note 31 4" xfId="25415"/>
    <cellStyle name="Note 31 4 2" xfId="25416"/>
    <cellStyle name="Note 31 5" xfId="25417"/>
    <cellStyle name="Note 31 5 2" xfId="25418"/>
    <cellStyle name="Note 31 6" xfId="25419"/>
    <cellStyle name="Note 32" xfId="25420"/>
    <cellStyle name="Note 32 2" xfId="25421"/>
    <cellStyle name="Note 32 2 2" xfId="25422"/>
    <cellStyle name="Note 32 2 2 2" xfId="25423"/>
    <cellStyle name="Note 32 2 3" xfId="25424"/>
    <cellStyle name="Note 32 3" xfId="25425"/>
    <cellStyle name="Note 32 3 2" xfId="25426"/>
    <cellStyle name="Note 32 3 2 2" xfId="25427"/>
    <cellStyle name="Note 32 3 3" xfId="25428"/>
    <cellStyle name="Note 32 4" xfId="25429"/>
    <cellStyle name="Note 32 4 2" xfId="25430"/>
    <cellStyle name="Note 32 5" xfId="25431"/>
    <cellStyle name="Note 32 5 2" xfId="25432"/>
    <cellStyle name="Note 32 6" xfId="25433"/>
    <cellStyle name="Note 33" xfId="25434"/>
    <cellStyle name="Note 33 2" xfId="25435"/>
    <cellStyle name="Note 33 2 2" xfId="25436"/>
    <cellStyle name="Note 33 2 2 2" xfId="25437"/>
    <cellStyle name="Note 33 2 3" xfId="25438"/>
    <cellStyle name="Note 33 3" xfId="25439"/>
    <cellStyle name="Note 33 3 2" xfId="25440"/>
    <cellStyle name="Note 33 3 2 2" xfId="25441"/>
    <cellStyle name="Note 33 3 3" xfId="25442"/>
    <cellStyle name="Note 33 4" xfId="25443"/>
    <cellStyle name="Note 33 4 2" xfId="25444"/>
    <cellStyle name="Note 33 5" xfId="25445"/>
    <cellStyle name="Note 33 5 2" xfId="25446"/>
    <cellStyle name="Note 33 6" xfId="25447"/>
    <cellStyle name="Note 34" xfId="25448"/>
    <cellStyle name="Note 34 2" xfId="25449"/>
    <cellStyle name="Note 34 2 2" xfId="25450"/>
    <cellStyle name="Note 34 2 2 2" xfId="25451"/>
    <cellStyle name="Note 34 2 3" xfId="25452"/>
    <cellStyle name="Note 34 3" xfId="25453"/>
    <cellStyle name="Note 34 3 2" xfId="25454"/>
    <cellStyle name="Note 34 3 2 2" xfId="25455"/>
    <cellStyle name="Note 34 3 3" xfId="25456"/>
    <cellStyle name="Note 34 4" xfId="25457"/>
    <cellStyle name="Note 34 4 2" xfId="25458"/>
    <cellStyle name="Note 34 5" xfId="25459"/>
    <cellStyle name="Note 34 5 2" xfId="25460"/>
    <cellStyle name="Note 34 6" xfId="25461"/>
    <cellStyle name="Note 35" xfId="25462"/>
    <cellStyle name="Note 35 2" xfId="25463"/>
    <cellStyle name="Note 35 2 2" xfId="25464"/>
    <cellStyle name="Note 35 2 2 2" xfId="25465"/>
    <cellStyle name="Note 35 2 3" xfId="25466"/>
    <cellStyle name="Note 35 3" xfId="25467"/>
    <cellStyle name="Note 35 3 2" xfId="25468"/>
    <cellStyle name="Note 35 3 2 2" xfId="25469"/>
    <cellStyle name="Note 35 3 3" xfId="25470"/>
    <cellStyle name="Note 35 4" xfId="25471"/>
    <cellStyle name="Note 35 4 2" xfId="25472"/>
    <cellStyle name="Note 35 5" xfId="25473"/>
    <cellStyle name="Note 35 5 2" xfId="25474"/>
    <cellStyle name="Note 35 6" xfId="25475"/>
    <cellStyle name="Note 36" xfId="25476"/>
    <cellStyle name="Note 36 2" xfId="25477"/>
    <cellStyle name="Note 36 2 2" xfId="25478"/>
    <cellStyle name="Note 36 2 2 2" xfId="25479"/>
    <cellStyle name="Note 36 2 3" xfId="25480"/>
    <cellStyle name="Note 36 3" xfId="25481"/>
    <cellStyle name="Note 36 3 2" xfId="25482"/>
    <cellStyle name="Note 36 3 2 2" xfId="25483"/>
    <cellStyle name="Note 36 3 3" xfId="25484"/>
    <cellStyle name="Note 36 4" xfId="25485"/>
    <cellStyle name="Note 36 4 2" xfId="25486"/>
    <cellStyle name="Note 36 5" xfId="25487"/>
    <cellStyle name="Note 36 5 2" xfId="25488"/>
    <cellStyle name="Note 36 6" xfId="25489"/>
    <cellStyle name="Note 37" xfId="25490"/>
    <cellStyle name="Note 37 2" xfId="25491"/>
    <cellStyle name="Note 37 2 2" xfId="25492"/>
    <cellStyle name="Note 37 2 2 2" xfId="25493"/>
    <cellStyle name="Note 37 2 3" xfId="25494"/>
    <cellStyle name="Note 37 3" xfId="25495"/>
    <cellStyle name="Note 37 3 2" xfId="25496"/>
    <cellStyle name="Note 37 3 2 2" xfId="25497"/>
    <cellStyle name="Note 37 3 3" xfId="25498"/>
    <cellStyle name="Note 37 4" xfId="25499"/>
    <cellStyle name="Note 37 4 2" xfId="25500"/>
    <cellStyle name="Note 37 5" xfId="25501"/>
    <cellStyle name="Note 37 5 2" xfId="25502"/>
    <cellStyle name="Note 37 6" xfId="25503"/>
    <cellStyle name="Note 38" xfId="25504"/>
    <cellStyle name="Note 38 2" xfId="25505"/>
    <cellStyle name="Note 38 2 2" xfId="25506"/>
    <cellStyle name="Note 38 2 2 2" xfId="25507"/>
    <cellStyle name="Note 38 2 3" xfId="25508"/>
    <cellStyle name="Note 38 3" xfId="25509"/>
    <cellStyle name="Note 38 3 2" xfId="25510"/>
    <cellStyle name="Note 38 3 2 2" xfId="25511"/>
    <cellStyle name="Note 38 3 3" xfId="25512"/>
    <cellStyle name="Note 38 4" xfId="25513"/>
    <cellStyle name="Note 38 4 2" xfId="25514"/>
    <cellStyle name="Note 38 5" xfId="25515"/>
    <cellStyle name="Note 38 5 2" xfId="25516"/>
    <cellStyle name="Note 38 6" xfId="25517"/>
    <cellStyle name="Note 39" xfId="25518"/>
    <cellStyle name="Note 39 2" xfId="25519"/>
    <cellStyle name="Note 39 2 2" xfId="25520"/>
    <cellStyle name="Note 39 2 2 2" xfId="25521"/>
    <cellStyle name="Note 39 2 3" xfId="25522"/>
    <cellStyle name="Note 39 3" xfId="25523"/>
    <cellStyle name="Note 39 3 2" xfId="25524"/>
    <cellStyle name="Note 39 3 2 2" xfId="25525"/>
    <cellStyle name="Note 39 3 3" xfId="25526"/>
    <cellStyle name="Note 39 4" xfId="25527"/>
    <cellStyle name="Note 39 4 2" xfId="25528"/>
    <cellStyle name="Note 39 5" xfId="25529"/>
    <cellStyle name="Note 39 5 2" xfId="25530"/>
    <cellStyle name="Note 39 6" xfId="25531"/>
    <cellStyle name="Note 4" xfId="25532"/>
    <cellStyle name="Note 4 2" xfId="25533"/>
    <cellStyle name="Note 4 3" xfId="25534"/>
    <cellStyle name="Note 4 3 2" xfId="25535"/>
    <cellStyle name="Note 4 3 2 2" xfId="31047"/>
    <cellStyle name="Note 4 3 2 2 2" xfId="34618"/>
    <cellStyle name="Note 4 3 2 3" xfId="32834"/>
    <cellStyle name="Note 4 3 3" xfId="31046"/>
    <cellStyle name="Note 4 3 3 2" xfId="34617"/>
    <cellStyle name="Note 4 3 4" xfId="32833"/>
    <cellStyle name="Note 4 4" xfId="25536"/>
    <cellStyle name="Note 4 4 2" xfId="31048"/>
    <cellStyle name="Note 4 4 2 2" xfId="34619"/>
    <cellStyle name="Note 4 4 3" xfId="32835"/>
    <cellStyle name="Note 4 5" xfId="31045"/>
    <cellStyle name="Note 4 5 2" xfId="34616"/>
    <cellStyle name="Note 4 6" xfId="32832"/>
    <cellStyle name="Note 40" xfId="25537"/>
    <cellStyle name="Note 40 2" xfId="25538"/>
    <cellStyle name="Note 40 2 2" xfId="25539"/>
    <cellStyle name="Note 40 2 2 2" xfId="25540"/>
    <cellStyle name="Note 40 2 3" xfId="25541"/>
    <cellStyle name="Note 40 3" xfId="25542"/>
    <cellStyle name="Note 40 3 2" xfId="25543"/>
    <cellStyle name="Note 40 3 2 2" xfId="25544"/>
    <cellStyle name="Note 40 3 3" xfId="25545"/>
    <cellStyle name="Note 40 4" xfId="25546"/>
    <cellStyle name="Note 40 4 2" xfId="25547"/>
    <cellStyle name="Note 40 5" xfId="25548"/>
    <cellStyle name="Note 40 5 2" xfId="25549"/>
    <cellStyle name="Note 40 6" xfId="25550"/>
    <cellStyle name="Note 41" xfId="25551"/>
    <cellStyle name="Note 41 2" xfId="25552"/>
    <cellStyle name="Note 41 2 2" xfId="25553"/>
    <cellStyle name="Note 41 2 2 2" xfId="25554"/>
    <cellStyle name="Note 41 2 3" xfId="25555"/>
    <cellStyle name="Note 41 3" xfId="25556"/>
    <cellStyle name="Note 41 3 2" xfId="25557"/>
    <cellStyle name="Note 41 3 2 2" xfId="25558"/>
    <cellStyle name="Note 41 3 3" xfId="25559"/>
    <cellStyle name="Note 41 4" xfId="25560"/>
    <cellStyle name="Note 41 4 2" xfId="25561"/>
    <cellStyle name="Note 41 5" xfId="25562"/>
    <cellStyle name="Note 41 5 2" xfId="25563"/>
    <cellStyle name="Note 41 6" xfId="25564"/>
    <cellStyle name="Note 42" xfId="25565"/>
    <cellStyle name="Note 42 2" xfId="25566"/>
    <cellStyle name="Note 42 2 2" xfId="25567"/>
    <cellStyle name="Note 42 2 2 2" xfId="25568"/>
    <cellStyle name="Note 42 2 3" xfId="25569"/>
    <cellStyle name="Note 42 3" xfId="25570"/>
    <cellStyle name="Note 42 3 2" xfId="25571"/>
    <cellStyle name="Note 42 3 2 2" xfId="25572"/>
    <cellStyle name="Note 42 3 3" xfId="25573"/>
    <cellStyle name="Note 42 4" xfId="25574"/>
    <cellStyle name="Note 42 4 2" xfId="25575"/>
    <cellStyle name="Note 42 5" xfId="25576"/>
    <cellStyle name="Note 42 5 2" xfId="25577"/>
    <cellStyle name="Note 42 6" xfId="25578"/>
    <cellStyle name="Note 43" xfId="25579"/>
    <cellStyle name="Note 43 2" xfId="25580"/>
    <cellStyle name="Note 43 2 2" xfId="25581"/>
    <cellStyle name="Note 43 2 2 2" xfId="25582"/>
    <cellStyle name="Note 43 2 3" xfId="25583"/>
    <cellStyle name="Note 43 3" xfId="25584"/>
    <cellStyle name="Note 43 3 2" xfId="25585"/>
    <cellStyle name="Note 43 3 2 2" xfId="25586"/>
    <cellStyle name="Note 43 3 3" xfId="25587"/>
    <cellStyle name="Note 43 4" xfId="25588"/>
    <cellStyle name="Note 43 4 2" xfId="25589"/>
    <cellStyle name="Note 43 5" xfId="25590"/>
    <cellStyle name="Note 43 5 2" xfId="25591"/>
    <cellStyle name="Note 43 6" xfId="25592"/>
    <cellStyle name="Note 44" xfId="25593"/>
    <cellStyle name="Note 44 2" xfId="25594"/>
    <cellStyle name="Note 44 2 2" xfId="25595"/>
    <cellStyle name="Note 44 2 2 2" xfId="25596"/>
    <cellStyle name="Note 44 2 3" xfId="25597"/>
    <cellStyle name="Note 44 3" xfId="25598"/>
    <cellStyle name="Note 44 3 2" xfId="25599"/>
    <cellStyle name="Note 44 3 2 2" xfId="25600"/>
    <cellStyle name="Note 44 3 3" xfId="25601"/>
    <cellStyle name="Note 44 4" xfId="25602"/>
    <cellStyle name="Note 44 4 2" xfId="25603"/>
    <cellStyle name="Note 44 5" xfId="25604"/>
    <cellStyle name="Note 44 5 2" xfId="25605"/>
    <cellStyle name="Note 44 6" xfId="25606"/>
    <cellStyle name="Note 45" xfId="25607"/>
    <cellStyle name="Note 45 2" xfId="25608"/>
    <cellStyle name="Note 45 2 2" xfId="25609"/>
    <cellStyle name="Note 45 2 2 2" xfId="25610"/>
    <cellStyle name="Note 45 2 3" xfId="25611"/>
    <cellStyle name="Note 45 3" xfId="25612"/>
    <cellStyle name="Note 45 3 2" xfId="25613"/>
    <cellStyle name="Note 45 3 2 2" xfId="25614"/>
    <cellStyle name="Note 45 3 3" xfId="25615"/>
    <cellStyle name="Note 45 4" xfId="25616"/>
    <cellStyle name="Note 45 4 2" xfId="25617"/>
    <cellStyle name="Note 45 5" xfId="25618"/>
    <cellStyle name="Note 45 5 2" xfId="25619"/>
    <cellStyle name="Note 45 6" xfId="25620"/>
    <cellStyle name="Note 46" xfId="25621"/>
    <cellStyle name="Note 46 2" xfId="25622"/>
    <cellStyle name="Note 46 2 2" xfId="25623"/>
    <cellStyle name="Note 46 2 2 2" xfId="25624"/>
    <cellStyle name="Note 46 2 3" xfId="25625"/>
    <cellStyle name="Note 46 3" xfId="25626"/>
    <cellStyle name="Note 46 3 2" xfId="25627"/>
    <cellStyle name="Note 46 3 2 2" xfId="25628"/>
    <cellStyle name="Note 46 3 3" xfId="25629"/>
    <cellStyle name="Note 46 4" xfId="25630"/>
    <cellStyle name="Note 46 4 2" xfId="25631"/>
    <cellStyle name="Note 46 5" xfId="25632"/>
    <cellStyle name="Note 46 5 2" xfId="25633"/>
    <cellStyle name="Note 46 6" xfId="25634"/>
    <cellStyle name="Note 47" xfId="25635"/>
    <cellStyle name="Note 47 2" xfId="25636"/>
    <cellStyle name="Note 47 2 2" xfId="25637"/>
    <cellStyle name="Note 47 2 2 2" xfId="25638"/>
    <cellStyle name="Note 47 2 3" xfId="25639"/>
    <cellStyle name="Note 47 3" xfId="25640"/>
    <cellStyle name="Note 47 3 2" xfId="25641"/>
    <cellStyle name="Note 47 3 2 2" xfId="25642"/>
    <cellStyle name="Note 47 3 3" xfId="25643"/>
    <cellStyle name="Note 47 4" xfId="25644"/>
    <cellStyle name="Note 47 4 2" xfId="25645"/>
    <cellStyle name="Note 47 5" xfId="25646"/>
    <cellStyle name="Note 47 5 2" xfId="25647"/>
    <cellStyle name="Note 47 6" xfId="25648"/>
    <cellStyle name="Note 48" xfId="25649"/>
    <cellStyle name="Note 48 2" xfId="25650"/>
    <cellStyle name="Note 48 2 2" xfId="25651"/>
    <cellStyle name="Note 48 2 2 2" xfId="25652"/>
    <cellStyle name="Note 48 2 3" xfId="25653"/>
    <cellStyle name="Note 48 3" xfId="25654"/>
    <cellStyle name="Note 48 3 2" xfId="25655"/>
    <cellStyle name="Note 48 3 2 2" xfId="25656"/>
    <cellStyle name="Note 48 3 3" xfId="25657"/>
    <cellStyle name="Note 48 4" xfId="25658"/>
    <cellStyle name="Note 48 4 2" xfId="25659"/>
    <cellStyle name="Note 48 5" xfId="25660"/>
    <cellStyle name="Note 48 5 2" xfId="25661"/>
    <cellStyle name="Note 48 6" xfId="25662"/>
    <cellStyle name="Note 49" xfId="25663"/>
    <cellStyle name="Note 49 2" xfId="25664"/>
    <cellStyle name="Note 49 2 2" xfId="25665"/>
    <cellStyle name="Note 49 2 2 2" xfId="25666"/>
    <cellStyle name="Note 49 2 3" xfId="25667"/>
    <cellStyle name="Note 49 3" xfId="25668"/>
    <cellStyle name="Note 49 3 2" xfId="25669"/>
    <cellStyle name="Note 49 3 2 2" xfId="25670"/>
    <cellStyle name="Note 49 3 3" xfId="25671"/>
    <cellStyle name="Note 49 4" xfId="25672"/>
    <cellStyle name="Note 49 4 2" xfId="25673"/>
    <cellStyle name="Note 49 5" xfId="25674"/>
    <cellStyle name="Note 49 5 2" xfId="25675"/>
    <cellStyle name="Note 49 6" xfId="25676"/>
    <cellStyle name="Note 5" xfId="25677"/>
    <cellStyle name="Note 5 2" xfId="25678"/>
    <cellStyle name="Note 5 3" xfId="25679"/>
    <cellStyle name="Note 5 3 2" xfId="25680"/>
    <cellStyle name="Note 5 3 2 2" xfId="31051"/>
    <cellStyle name="Note 5 3 2 2 2" xfId="34622"/>
    <cellStyle name="Note 5 3 2 3" xfId="32838"/>
    <cellStyle name="Note 5 3 3" xfId="31050"/>
    <cellStyle name="Note 5 3 3 2" xfId="34621"/>
    <cellStyle name="Note 5 3 4" xfId="32837"/>
    <cellStyle name="Note 5 4" xfId="25681"/>
    <cellStyle name="Note 5 4 2" xfId="25682"/>
    <cellStyle name="Note 5 4 2 2" xfId="31053"/>
    <cellStyle name="Note 5 4 2 2 2" xfId="34624"/>
    <cellStyle name="Note 5 4 2 3" xfId="32840"/>
    <cellStyle name="Note 5 4 3" xfId="31052"/>
    <cellStyle name="Note 5 4 3 2" xfId="34623"/>
    <cellStyle name="Note 5 4 4" xfId="32839"/>
    <cellStyle name="Note 5 5" xfId="25683"/>
    <cellStyle name="Note 5 5 2" xfId="31054"/>
    <cellStyle name="Note 5 5 2 2" xfId="34625"/>
    <cellStyle name="Note 5 5 3" xfId="32841"/>
    <cellStyle name="Note 5 6" xfId="31049"/>
    <cellStyle name="Note 5 6 2" xfId="34620"/>
    <cellStyle name="Note 5 7" xfId="32836"/>
    <cellStyle name="Note 50" xfId="25684"/>
    <cellStyle name="Note 50 2" xfId="25685"/>
    <cellStyle name="Note 50 2 2" xfId="25686"/>
    <cellStyle name="Note 50 2 2 2" xfId="25687"/>
    <cellStyle name="Note 50 2 3" xfId="25688"/>
    <cellStyle name="Note 50 3" xfId="25689"/>
    <cellStyle name="Note 50 3 2" xfId="25690"/>
    <cellStyle name="Note 50 3 2 2" xfId="25691"/>
    <cellStyle name="Note 50 3 3" xfId="25692"/>
    <cellStyle name="Note 50 4" xfId="25693"/>
    <cellStyle name="Note 50 4 2" xfId="25694"/>
    <cellStyle name="Note 50 5" xfId="25695"/>
    <cellStyle name="Note 50 5 2" xfId="25696"/>
    <cellStyle name="Note 50 6" xfId="25697"/>
    <cellStyle name="Note 51" xfId="25698"/>
    <cellStyle name="Note 51 2" xfId="25699"/>
    <cellStyle name="Note 51 2 2" xfId="25700"/>
    <cellStyle name="Note 51 2 2 2" xfId="25701"/>
    <cellStyle name="Note 51 2 3" xfId="25702"/>
    <cellStyle name="Note 51 3" xfId="25703"/>
    <cellStyle name="Note 51 3 2" xfId="25704"/>
    <cellStyle name="Note 51 3 2 2" xfId="25705"/>
    <cellStyle name="Note 51 3 3" xfId="25706"/>
    <cellStyle name="Note 51 4" xfId="25707"/>
    <cellStyle name="Note 51 4 2" xfId="25708"/>
    <cellStyle name="Note 51 5" xfId="25709"/>
    <cellStyle name="Note 51 5 2" xfId="25710"/>
    <cellStyle name="Note 51 6" xfId="25711"/>
    <cellStyle name="Note 52" xfId="25712"/>
    <cellStyle name="Note 52 2" xfId="25713"/>
    <cellStyle name="Note 52 2 2" xfId="25714"/>
    <cellStyle name="Note 52 2 2 2" xfId="25715"/>
    <cellStyle name="Note 52 2 3" xfId="25716"/>
    <cellStyle name="Note 52 3" xfId="25717"/>
    <cellStyle name="Note 52 3 2" xfId="25718"/>
    <cellStyle name="Note 52 3 2 2" xfId="25719"/>
    <cellStyle name="Note 52 3 3" xfId="25720"/>
    <cellStyle name="Note 52 4" xfId="25721"/>
    <cellStyle name="Note 52 4 2" xfId="25722"/>
    <cellStyle name="Note 52 5" xfId="25723"/>
    <cellStyle name="Note 52 5 2" xfId="25724"/>
    <cellStyle name="Note 52 6" xfId="25725"/>
    <cellStyle name="Note 53" xfId="25726"/>
    <cellStyle name="Note 53 2" xfId="25727"/>
    <cellStyle name="Note 53 2 2" xfId="25728"/>
    <cellStyle name="Note 53 2 2 2" xfId="25729"/>
    <cellStyle name="Note 53 2 3" xfId="25730"/>
    <cellStyle name="Note 53 3" xfId="25731"/>
    <cellStyle name="Note 53 3 2" xfId="25732"/>
    <cellStyle name="Note 53 3 2 2" xfId="25733"/>
    <cellStyle name="Note 53 3 3" xfId="25734"/>
    <cellStyle name="Note 53 4" xfId="25735"/>
    <cellStyle name="Note 53 4 2" xfId="25736"/>
    <cellStyle name="Note 53 5" xfId="25737"/>
    <cellStyle name="Note 53 5 2" xfId="25738"/>
    <cellStyle name="Note 53 6" xfId="25739"/>
    <cellStyle name="Note 54" xfId="25740"/>
    <cellStyle name="Note 54 2" xfId="25741"/>
    <cellStyle name="Note 54 2 2" xfId="25742"/>
    <cellStyle name="Note 54 2 2 2" xfId="25743"/>
    <cellStyle name="Note 54 2 3" xfId="25744"/>
    <cellStyle name="Note 54 3" xfId="25745"/>
    <cellStyle name="Note 54 3 2" xfId="25746"/>
    <cellStyle name="Note 54 3 2 2" xfId="25747"/>
    <cellStyle name="Note 54 3 3" xfId="25748"/>
    <cellStyle name="Note 54 4" xfId="25749"/>
    <cellStyle name="Note 54 4 2" xfId="25750"/>
    <cellStyle name="Note 54 5" xfId="25751"/>
    <cellStyle name="Note 54 5 2" xfId="25752"/>
    <cellStyle name="Note 54 6" xfId="25753"/>
    <cellStyle name="Note 55" xfId="25754"/>
    <cellStyle name="Note 55 2" xfId="25755"/>
    <cellStyle name="Note 55 2 2" xfId="25756"/>
    <cellStyle name="Note 55 2 2 2" xfId="25757"/>
    <cellStyle name="Note 55 2 3" xfId="25758"/>
    <cellStyle name="Note 55 3" xfId="25759"/>
    <cellStyle name="Note 55 3 2" xfId="25760"/>
    <cellStyle name="Note 55 3 2 2" xfId="25761"/>
    <cellStyle name="Note 55 3 3" xfId="25762"/>
    <cellStyle name="Note 55 4" xfId="25763"/>
    <cellStyle name="Note 55 4 2" xfId="25764"/>
    <cellStyle name="Note 55 5" xfId="25765"/>
    <cellStyle name="Note 55 5 2" xfId="25766"/>
    <cellStyle name="Note 55 6" xfId="25767"/>
    <cellStyle name="Note 56" xfId="25768"/>
    <cellStyle name="Note 56 2" xfId="25769"/>
    <cellStyle name="Note 56 2 2" xfId="25770"/>
    <cellStyle name="Note 56 2 2 2" xfId="25771"/>
    <cellStyle name="Note 56 2 3" xfId="25772"/>
    <cellStyle name="Note 56 3" xfId="25773"/>
    <cellStyle name="Note 56 3 2" xfId="25774"/>
    <cellStyle name="Note 56 3 2 2" xfId="25775"/>
    <cellStyle name="Note 56 3 3" xfId="25776"/>
    <cellStyle name="Note 56 4" xfId="25777"/>
    <cellStyle name="Note 56 4 2" xfId="25778"/>
    <cellStyle name="Note 56 5" xfId="25779"/>
    <cellStyle name="Note 56 5 2" xfId="25780"/>
    <cellStyle name="Note 56 6" xfId="25781"/>
    <cellStyle name="Note 57" xfId="25782"/>
    <cellStyle name="Note 57 2" xfId="25783"/>
    <cellStyle name="Note 57 2 2" xfId="25784"/>
    <cellStyle name="Note 57 2 2 2" xfId="25785"/>
    <cellStyle name="Note 57 2 3" xfId="25786"/>
    <cellStyle name="Note 57 3" xfId="25787"/>
    <cellStyle name="Note 57 3 2" xfId="25788"/>
    <cellStyle name="Note 57 3 2 2" xfId="25789"/>
    <cellStyle name="Note 57 3 3" xfId="25790"/>
    <cellStyle name="Note 57 4" xfId="25791"/>
    <cellStyle name="Note 57 4 2" xfId="25792"/>
    <cellStyle name="Note 57 5" xfId="25793"/>
    <cellStyle name="Note 57 5 2" xfId="25794"/>
    <cellStyle name="Note 57 6" xfId="25795"/>
    <cellStyle name="Note 58" xfId="25796"/>
    <cellStyle name="Note 58 2" xfId="25797"/>
    <cellStyle name="Note 58 2 2" xfId="25798"/>
    <cellStyle name="Note 58 2 2 2" xfId="25799"/>
    <cellStyle name="Note 58 2 3" xfId="25800"/>
    <cellStyle name="Note 58 3" xfId="25801"/>
    <cellStyle name="Note 58 3 2" xfId="25802"/>
    <cellStyle name="Note 58 3 2 2" xfId="25803"/>
    <cellStyle name="Note 58 3 3" xfId="25804"/>
    <cellStyle name="Note 58 4" xfId="25805"/>
    <cellStyle name="Note 58 4 2" xfId="25806"/>
    <cellStyle name="Note 58 5" xfId="25807"/>
    <cellStyle name="Note 58 5 2" xfId="25808"/>
    <cellStyle name="Note 58 6" xfId="25809"/>
    <cellStyle name="Note 59" xfId="25810"/>
    <cellStyle name="Note 59 2" xfId="25811"/>
    <cellStyle name="Note 59 2 2" xfId="25812"/>
    <cellStyle name="Note 59 2 2 2" xfId="25813"/>
    <cellStyle name="Note 59 2 3" xfId="25814"/>
    <cellStyle name="Note 59 2 3 2" xfId="25815"/>
    <cellStyle name="Note 59 2 4" xfId="25816"/>
    <cellStyle name="Note 59 3" xfId="25817"/>
    <cellStyle name="Note 59 3 2" xfId="25818"/>
    <cellStyle name="Note 59 4" xfId="25819"/>
    <cellStyle name="Note 59 4 2" xfId="25820"/>
    <cellStyle name="Note 59 5" xfId="25821"/>
    <cellStyle name="Note 59 5 2" xfId="25822"/>
    <cellStyle name="Note 59 6" xfId="25823"/>
    <cellStyle name="Note 6" xfId="25824"/>
    <cellStyle name="Note 6 2" xfId="25825"/>
    <cellStyle name="Note 6 3" xfId="25826"/>
    <cellStyle name="Note 6 3 2" xfId="25827"/>
    <cellStyle name="Note 6 3 2 2" xfId="31057"/>
    <cellStyle name="Note 6 3 2 2 2" xfId="34628"/>
    <cellStyle name="Note 6 3 2 3" xfId="32844"/>
    <cellStyle name="Note 6 3 3" xfId="31056"/>
    <cellStyle name="Note 6 3 3 2" xfId="34627"/>
    <cellStyle name="Note 6 3 4" xfId="32843"/>
    <cellStyle name="Note 6 4" xfId="25828"/>
    <cellStyle name="Note 6 4 2" xfId="25829"/>
    <cellStyle name="Note 6 4 2 2" xfId="31059"/>
    <cellStyle name="Note 6 4 2 2 2" xfId="34630"/>
    <cellStyle name="Note 6 4 2 3" xfId="32846"/>
    <cellStyle name="Note 6 4 3" xfId="31058"/>
    <cellStyle name="Note 6 4 3 2" xfId="34629"/>
    <cellStyle name="Note 6 4 4" xfId="32845"/>
    <cellStyle name="Note 6 5" xfId="25830"/>
    <cellStyle name="Note 6 5 2" xfId="31060"/>
    <cellStyle name="Note 6 5 2 2" xfId="34631"/>
    <cellStyle name="Note 6 5 3" xfId="32847"/>
    <cellStyle name="Note 6 6" xfId="31055"/>
    <cellStyle name="Note 6 6 2" xfId="34626"/>
    <cellStyle name="Note 6 7" xfId="32842"/>
    <cellStyle name="Note 60" xfId="25831"/>
    <cellStyle name="Note 60 2" xfId="25832"/>
    <cellStyle name="Note 60 2 2" xfId="25833"/>
    <cellStyle name="Note 60 2 2 2" xfId="25834"/>
    <cellStyle name="Note 60 2 3" xfId="25835"/>
    <cellStyle name="Note 60 2 3 2" xfId="25836"/>
    <cellStyle name="Note 60 2 4" xfId="25837"/>
    <cellStyle name="Note 60 3" xfId="25838"/>
    <cellStyle name="Note 60 3 2" xfId="25839"/>
    <cellStyle name="Note 60 4" xfId="25840"/>
    <cellStyle name="Note 60 4 2" xfId="25841"/>
    <cellStyle name="Note 60 5" xfId="25842"/>
    <cellStyle name="Note 60 5 2" xfId="25843"/>
    <cellStyle name="Note 60 6" xfId="25844"/>
    <cellStyle name="Note 61" xfId="25845"/>
    <cellStyle name="Note 61 2" xfId="25846"/>
    <cellStyle name="Note 61 2 2" xfId="25847"/>
    <cellStyle name="Note 61 2 2 2" xfId="25848"/>
    <cellStyle name="Note 61 2 3" xfId="25849"/>
    <cellStyle name="Note 61 2 3 2" xfId="25850"/>
    <cellStyle name="Note 61 2 4" xfId="25851"/>
    <cellStyle name="Note 61 3" xfId="25852"/>
    <cellStyle name="Note 61 3 2" xfId="25853"/>
    <cellStyle name="Note 61 4" xfId="25854"/>
    <cellStyle name="Note 61 4 2" xfId="25855"/>
    <cellStyle name="Note 61 5" xfId="25856"/>
    <cellStyle name="Note 61 5 2" xfId="25857"/>
    <cellStyle name="Note 61 6" xfId="25858"/>
    <cellStyle name="Note 62" xfId="25859"/>
    <cellStyle name="Note 62 2" xfId="25860"/>
    <cellStyle name="Note 62 2 2" xfId="25861"/>
    <cellStyle name="Note 62 2 2 2" xfId="25862"/>
    <cellStyle name="Note 62 2 3" xfId="25863"/>
    <cellStyle name="Note 62 2 3 2" xfId="25864"/>
    <cellStyle name="Note 62 2 4" xfId="25865"/>
    <cellStyle name="Note 62 3" xfId="25866"/>
    <cellStyle name="Note 62 3 2" xfId="25867"/>
    <cellStyle name="Note 62 4" xfId="25868"/>
    <cellStyle name="Note 62 4 2" xfId="25869"/>
    <cellStyle name="Note 62 5" xfId="25870"/>
    <cellStyle name="Note 62 5 2" xfId="25871"/>
    <cellStyle name="Note 62 6" xfId="25872"/>
    <cellStyle name="Note 63" xfId="25873"/>
    <cellStyle name="Note 63 2" xfId="25874"/>
    <cellStyle name="Note 63 2 2" xfId="25875"/>
    <cellStyle name="Note 63 2 2 2" xfId="25876"/>
    <cellStyle name="Note 63 2 3" xfId="25877"/>
    <cellStyle name="Note 63 2 3 2" xfId="25878"/>
    <cellStyle name="Note 63 2 4" xfId="25879"/>
    <cellStyle name="Note 63 3" xfId="25880"/>
    <cellStyle name="Note 63 3 2" xfId="25881"/>
    <cellStyle name="Note 63 4" xfId="25882"/>
    <cellStyle name="Note 63 4 2" xfId="25883"/>
    <cellStyle name="Note 63 5" xfId="25884"/>
    <cellStyle name="Note 63 5 2" xfId="25885"/>
    <cellStyle name="Note 63 6" xfId="25886"/>
    <cellStyle name="Note 64" xfId="25887"/>
    <cellStyle name="Note 64 2" xfId="25888"/>
    <cellStyle name="Note 64 2 2" xfId="25889"/>
    <cellStyle name="Note 64 2 2 2" xfId="25890"/>
    <cellStyle name="Note 64 2 3" xfId="25891"/>
    <cellStyle name="Note 64 2 3 2" xfId="25892"/>
    <cellStyle name="Note 64 2 4" xfId="25893"/>
    <cellStyle name="Note 64 3" xfId="25894"/>
    <cellStyle name="Note 64 3 2" xfId="25895"/>
    <cellStyle name="Note 64 4" xfId="25896"/>
    <cellStyle name="Note 64 4 2" xfId="25897"/>
    <cellStyle name="Note 64 5" xfId="25898"/>
    <cellStyle name="Note 64 5 2" xfId="25899"/>
    <cellStyle name="Note 64 6" xfId="25900"/>
    <cellStyle name="Note 65" xfId="25901"/>
    <cellStyle name="Note 65 2" xfId="25902"/>
    <cellStyle name="Note 65 2 2" xfId="25903"/>
    <cellStyle name="Note 65 3" xfId="25904"/>
    <cellStyle name="Note 65 3 2" xfId="25905"/>
    <cellStyle name="Note 65 4" xfId="25906"/>
    <cellStyle name="Note 65 4 2" xfId="25907"/>
    <cellStyle name="Note 65 5" xfId="25908"/>
    <cellStyle name="Note 66" xfId="25909"/>
    <cellStyle name="Note 66 2" xfId="25910"/>
    <cellStyle name="Note 67" xfId="25911"/>
    <cellStyle name="Note 67 2" xfId="25912"/>
    <cellStyle name="Note 68" xfId="25913"/>
    <cellStyle name="Note 68 2" xfId="25914"/>
    <cellStyle name="Note 69" xfId="25915"/>
    <cellStyle name="Note 7" xfId="25916"/>
    <cellStyle name="Note 7 10" xfId="25917"/>
    <cellStyle name="Note 7 11" xfId="31061"/>
    <cellStyle name="Note 7 11 2" xfId="34632"/>
    <cellStyle name="Note 7 12" xfId="32848"/>
    <cellStyle name="Note 7 2" xfId="25918"/>
    <cellStyle name="Note 7 2 2" xfId="25919"/>
    <cellStyle name="Note 7 2 2 2" xfId="25920"/>
    <cellStyle name="Note 7 2 2 2 2" xfId="25921"/>
    <cellStyle name="Note 7 2 2 3" xfId="25922"/>
    <cellStyle name="Note 7 2 2 3 2" xfId="25923"/>
    <cellStyle name="Note 7 2 2 4" xfId="25924"/>
    <cellStyle name="Note 7 2 3" xfId="25925"/>
    <cellStyle name="Note 7 2 3 2" xfId="25926"/>
    <cellStyle name="Note 7 2 4" xfId="25927"/>
    <cellStyle name="Note 7 2 4 2" xfId="25928"/>
    <cellStyle name="Note 7 2 5" xfId="25929"/>
    <cellStyle name="Note 7 2 5 2" xfId="25930"/>
    <cellStyle name="Note 7 2 6" xfId="25931"/>
    <cellStyle name="Note 7 3" xfId="25932"/>
    <cellStyle name="Note 7 3 2" xfId="25933"/>
    <cellStyle name="Note 7 3 2 2" xfId="31063"/>
    <cellStyle name="Note 7 3 2 2 2" xfId="34634"/>
    <cellStyle name="Note 7 3 2 3" xfId="32850"/>
    <cellStyle name="Note 7 3 3" xfId="31062"/>
    <cellStyle name="Note 7 3 3 2" xfId="34633"/>
    <cellStyle name="Note 7 3 4" xfId="32849"/>
    <cellStyle name="Note 7 4" xfId="25934"/>
    <cellStyle name="Note 7 4 2" xfId="25935"/>
    <cellStyle name="Note 7 4 2 2" xfId="31065"/>
    <cellStyle name="Note 7 4 2 2 2" xfId="34636"/>
    <cellStyle name="Note 7 4 2 3" xfId="32852"/>
    <cellStyle name="Note 7 4 3" xfId="31064"/>
    <cellStyle name="Note 7 4 3 2" xfId="34635"/>
    <cellStyle name="Note 7 4 4" xfId="32851"/>
    <cellStyle name="Note 7 5" xfId="25936"/>
    <cellStyle name="Note 7 5 2" xfId="25937"/>
    <cellStyle name="Note 7 5 2 2" xfId="25938"/>
    <cellStyle name="Note 7 5 3" xfId="25939"/>
    <cellStyle name="Note 7 5 3 2" xfId="25940"/>
    <cellStyle name="Note 7 5 4" xfId="25941"/>
    <cellStyle name="Note 7 6" xfId="25942"/>
    <cellStyle name="Note 7 6 2" xfId="25943"/>
    <cellStyle name="Note 7 7" xfId="25944"/>
    <cellStyle name="Note 7 7 2" xfId="25945"/>
    <cellStyle name="Note 7 8" xfId="25946"/>
    <cellStyle name="Note 7 8 2" xfId="25947"/>
    <cellStyle name="Note 7 9" xfId="25948"/>
    <cellStyle name="Note 7 9 2" xfId="31066"/>
    <cellStyle name="Note 7 9 2 2" xfId="34637"/>
    <cellStyle name="Note 7 9 3" xfId="32853"/>
    <cellStyle name="Note 70" xfId="25949"/>
    <cellStyle name="Note 8" xfId="25950"/>
    <cellStyle name="Note 8 10" xfId="25951"/>
    <cellStyle name="Note 8 11" xfId="31067"/>
    <cellStyle name="Note 8 11 2" xfId="34638"/>
    <cellStyle name="Note 8 12" xfId="32854"/>
    <cellStyle name="Note 8 2" xfId="25952"/>
    <cellStyle name="Note 8 2 2" xfId="25953"/>
    <cellStyle name="Note 8 2 2 2" xfId="25954"/>
    <cellStyle name="Note 8 2 2 2 2" xfId="25955"/>
    <cellStyle name="Note 8 2 2 3" xfId="25956"/>
    <cellStyle name="Note 8 2 2 3 2" xfId="25957"/>
    <cellStyle name="Note 8 2 2 4" xfId="25958"/>
    <cellStyle name="Note 8 2 3" xfId="25959"/>
    <cellStyle name="Note 8 2 3 2" xfId="25960"/>
    <cellStyle name="Note 8 2 4" xfId="25961"/>
    <cellStyle name="Note 8 2 4 2" xfId="25962"/>
    <cellStyle name="Note 8 2 5" xfId="25963"/>
    <cellStyle name="Note 8 2 5 2" xfId="25964"/>
    <cellStyle name="Note 8 2 6" xfId="25965"/>
    <cellStyle name="Note 8 3" xfId="25966"/>
    <cellStyle name="Note 8 3 2" xfId="25967"/>
    <cellStyle name="Note 8 3 2 2" xfId="31069"/>
    <cellStyle name="Note 8 3 2 2 2" xfId="34640"/>
    <cellStyle name="Note 8 3 2 3" xfId="32856"/>
    <cellStyle name="Note 8 3 3" xfId="31068"/>
    <cellStyle name="Note 8 3 3 2" xfId="34639"/>
    <cellStyle name="Note 8 3 4" xfId="32855"/>
    <cellStyle name="Note 8 4" xfId="25968"/>
    <cellStyle name="Note 8 4 2" xfId="25969"/>
    <cellStyle name="Note 8 4 2 2" xfId="31071"/>
    <cellStyle name="Note 8 4 2 2 2" xfId="34642"/>
    <cellStyle name="Note 8 4 2 3" xfId="32858"/>
    <cellStyle name="Note 8 4 3" xfId="31070"/>
    <cellStyle name="Note 8 4 3 2" xfId="34641"/>
    <cellStyle name="Note 8 4 4" xfId="32857"/>
    <cellStyle name="Note 8 5" xfId="25970"/>
    <cellStyle name="Note 8 5 2" xfId="25971"/>
    <cellStyle name="Note 8 5 2 2" xfId="25972"/>
    <cellStyle name="Note 8 5 3" xfId="25973"/>
    <cellStyle name="Note 8 5 3 2" xfId="25974"/>
    <cellStyle name="Note 8 5 4" xfId="25975"/>
    <cellStyle name="Note 8 6" xfId="25976"/>
    <cellStyle name="Note 8 6 2" xfId="25977"/>
    <cellStyle name="Note 8 7" xfId="25978"/>
    <cellStyle name="Note 8 7 2" xfId="25979"/>
    <cellStyle name="Note 8 8" xfId="25980"/>
    <cellStyle name="Note 8 8 2" xfId="25981"/>
    <cellStyle name="Note 8 9" xfId="25982"/>
    <cellStyle name="Note 8 9 2" xfId="31072"/>
    <cellStyle name="Note 8 9 2 2" xfId="34643"/>
    <cellStyle name="Note 8 9 3" xfId="32859"/>
    <cellStyle name="Note 9" xfId="25983"/>
    <cellStyle name="Note 9 10" xfId="31073"/>
    <cellStyle name="Note 9 10 2" xfId="34644"/>
    <cellStyle name="Note 9 11" xfId="32860"/>
    <cellStyle name="Note 9 2" xfId="25984"/>
    <cellStyle name="Note 9 2 2" xfId="25985"/>
    <cellStyle name="Note 9 2 2 2" xfId="25986"/>
    <cellStyle name="Note 9 2 2 2 2" xfId="25987"/>
    <cellStyle name="Note 9 2 2 3" xfId="25988"/>
    <cellStyle name="Note 9 2 2 3 2" xfId="25989"/>
    <cellStyle name="Note 9 2 2 4" xfId="25990"/>
    <cellStyle name="Note 9 2 3" xfId="25991"/>
    <cellStyle name="Note 9 2 3 2" xfId="25992"/>
    <cellStyle name="Note 9 2 4" xfId="25993"/>
    <cellStyle name="Note 9 2 4 2" xfId="25994"/>
    <cellStyle name="Note 9 2 5" xfId="25995"/>
    <cellStyle name="Note 9 2 5 2" xfId="25996"/>
    <cellStyle name="Note 9 2 6" xfId="25997"/>
    <cellStyle name="Note 9 3" xfId="25998"/>
    <cellStyle name="Note 9 3 2" xfId="25999"/>
    <cellStyle name="Note 9 3 2 2" xfId="31075"/>
    <cellStyle name="Note 9 3 2 2 2" xfId="34646"/>
    <cellStyle name="Note 9 3 2 3" xfId="32862"/>
    <cellStyle name="Note 9 3 3" xfId="31074"/>
    <cellStyle name="Note 9 3 3 2" xfId="34645"/>
    <cellStyle name="Note 9 3 4" xfId="32861"/>
    <cellStyle name="Note 9 4" xfId="26000"/>
    <cellStyle name="Note 9 4 2" xfId="26001"/>
    <cellStyle name="Note 9 4 2 2" xfId="26002"/>
    <cellStyle name="Note 9 4 3" xfId="26003"/>
    <cellStyle name="Note 9 4 3 2" xfId="26004"/>
    <cellStyle name="Note 9 4 4" xfId="26005"/>
    <cellStyle name="Note 9 5" xfId="26006"/>
    <cellStyle name="Note 9 5 2" xfId="26007"/>
    <cellStyle name="Note 9 6" xfId="26008"/>
    <cellStyle name="Note 9 6 2" xfId="26009"/>
    <cellStyle name="Note 9 7" xfId="26010"/>
    <cellStyle name="Note 9 7 2" xfId="26011"/>
    <cellStyle name="Note 9 8" xfId="26012"/>
    <cellStyle name="Note 9 8 2" xfId="31076"/>
    <cellStyle name="Note 9 8 2 2" xfId="34647"/>
    <cellStyle name="Note 9 8 3" xfId="32863"/>
    <cellStyle name="Note 9 9" xfId="26013"/>
    <cellStyle name="Note heading" xfId="26014"/>
    <cellStyle name="NPPESalesPct" xfId="26015"/>
    <cellStyle name="NWI%S" xfId="26016"/>
    <cellStyle name="Œ…‹æØ‚è [0.00]_laroux" xfId="26017"/>
    <cellStyle name="Œ…‹æØ‚è_laroux" xfId="26018"/>
    <cellStyle name="Output 10" xfId="26019"/>
    <cellStyle name="Output 10 2" xfId="26020"/>
    <cellStyle name="Output 10 2 2" xfId="26021"/>
    <cellStyle name="Output 10 2 2 2" xfId="26022"/>
    <cellStyle name="Output 10 2 3" xfId="26023"/>
    <cellStyle name="Output 10 2 3 2" xfId="26024"/>
    <cellStyle name="Output 10 2 4" xfId="26025"/>
    <cellStyle name="Output 10 3" xfId="26026"/>
    <cellStyle name="Output 10 3 2" xfId="26027"/>
    <cellStyle name="Output 10 4" xfId="26028"/>
    <cellStyle name="Output 10 4 2" xfId="26029"/>
    <cellStyle name="Output 10 5" xfId="26030"/>
    <cellStyle name="Output 10 5 2" xfId="26031"/>
    <cellStyle name="Output 10 6" xfId="26032"/>
    <cellStyle name="Output 11" xfId="26033"/>
    <cellStyle name="Output 11 2" xfId="26034"/>
    <cellStyle name="Output 11 2 2" xfId="26035"/>
    <cellStyle name="Output 11 2 2 2" xfId="26036"/>
    <cellStyle name="Output 11 2 3" xfId="26037"/>
    <cellStyle name="Output 11 2 3 2" xfId="26038"/>
    <cellStyle name="Output 11 2 4" xfId="26039"/>
    <cellStyle name="Output 11 3" xfId="26040"/>
    <cellStyle name="Output 11 3 2" xfId="26041"/>
    <cellStyle name="Output 11 4" xfId="26042"/>
    <cellStyle name="Output 11 4 2" xfId="26043"/>
    <cellStyle name="Output 11 5" xfId="26044"/>
    <cellStyle name="Output 11 5 2" xfId="26045"/>
    <cellStyle name="Output 11 6" xfId="26046"/>
    <cellStyle name="Output 12" xfId="26047"/>
    <cellStyle name="Output 12 2" xfId="26048"/>
    <cellStyle name="Output 12 2 2" xfId="26049"/>
    <cellStyle name="Output 12 2 2 2" xfId="26050"/>
    <cellStyle name="Output 12 2 3" xfId="26051"/>
    <cellStyle name="Output 12 2 3 2" xfId="26052"/>
    <cellStyle name="Output 12 2 4" xfId="26053"/>
    <cellStyle name="Output 12 3" xfId="26054"/>
    <cellStyle name="Output 12 3 2" xfId="26055"/>
    <cellStyle name="Output 12 4" xfId="26056"/>
    <cellStyle name="Output 12 4 2" xfId="26057"/>
    <cellStyle name="Output 12 5" xfId="26058"/>
    <cellStyle name="Output 12 5 2" xfId="26059"/>
    <cellStyle name="Output 12 6" xfId="26060"/>
    <cellStyle name="Output 13" xfId="26061"/>
    <cellStyle name="Output 13 2" xfId="26062"/>
    <cellStyle name="Output 13 2 2" xfId="26063"/>
    <cellStyle name="Output 13 2 2 2" xfId="26064"/>
    <cellStyle name="Output 13 2 3" xfId="26065"/>
    <cellStyle name="Output 13 2 3 2" xfId="26066"/>
    <cellStyle name="Output 13 2 4" xfId="26067"/>
    <cellStyle name="Output 13 3" xfId="26068"/>
    <cellStyle name="Output 13 3 2" xfId="26069"/>
    <cellStyle name="Output 13 4" xfId="26070"/>
    <cellStyle name="Output 13 4 2" xfId="26071"/>
    <cellStyle name="Output 13 5" xfId="26072"/>
    <cellStyle name="Output 13 5 2" xfId="26073"/>
    <cellStyle name="Output 13 6" xfId="26074"/>
    <cellStyle name="Output 14" xfId="26075"/>
    <cellStyle name="Output 14 2" xfId="26076"/>
    <cellStyle name="Output 14 2 2" xfId="26077"/>
    <cellStyle name="Output 14 2 2 2" xfId="26078"/>
    <cellStyle name="Output 14 2 3" xfId="26079"/>
    <cellStyle name="Output 14 2 3 2" xfId="26080"/>
    <cellStyle name="Output 14 2 4" xfId="26081"/>
    <cellStyle name="Output 14 3" xfId="26082"/>
    <cellStyle name="Output 14 3 2" xfId="26083"/>
    <cellStyle name="Output 14 4" xfId="26084"/>
    <cellStyle name="Output 14 4 2" xfId="26085"/>
    <cellStyle name="Output 14 5" xfId="26086"/>
    <cellStyle name="Output 14 5 2" xfId="26087"/>
    <cellStyle name="Output 14 6" xfId="26088"/>
    <cellStyle name="Output 15" xfId="26089"/>
    <cellStyle name="Output 15 2" xfId="26090"/>
    <cellStyle name="Output 15 2 2" xfId="26091"/>
    <cellStyle name="Output 15 2 2 2" xfId="26092"/>
    <cellStyle name="Output 15 2 3" xfId="26093"/>
    <cellStyle name="Output 15 2 3 2" xfId="26094"/>
    <cellStyle name="Output 15 2 4" xfId="26095"/>
    <cellStyle name="Output 15 3" xfId="26096"/>
    <cellStyle name="Output 15 3 2" xfId="26097"/>
    <cellStyle name="Output 15 4" xfId="26098"/>
    <cellStyle name="Output 15 4 2" xfId="26099"/>
    <cellStyle name="Output 15 5" xfId="26100"/>
    <cellStyle name="Output 15 5 2" xfId="26101"/>
    <cellStyle name="Output 15 6" xfId="26102"/>
    <cellStyle name="Output 16" xfId="26103"/>
    <cellStyle name="Output 17" xfId="26104"/>
    <cellStyle name="Output 18" xfId="26105"/>
    <cellStyle name="Output 19" xfId="26106"/>
    <cellStyle name="Output 2" xfId="26107"/>
    <cellStyle name="Output 2 10" xfId="26108"/>
    <cellStyle name="Output 2 11" xfId="26109"/>
    <cellStyle name="Output 2 12" xfId="26110"/>
    <cellStyle name="Output 2 2" xfId="26111"/>
    <cellStyle name="Output 2 2 10" xfId="26112"/>
    <cellStyle name="Output 2 2 2" xfId="26113"/>
    <cellStyle name="Output 2 2 3" xfId="26114"/>
    <cellStyle name="Output 2 2 4" xfId="26115"/>
    <cellStyle name="Output 2 2 5" xfId="26116"/>
    <cellStyle name="Output 2 2 6" xfId="26117"/>
    <cellStyle name="Output 2 2 7" xfId="26118"/>
    <cellStyle name="Output 2 2 8" xfId="26119"/>
    <cellStyle name="Output 2 2 9" xfId="26120"/>
    <cellStyle name="Output 2 3" xfId="26121"/>
    <cellStyle name="Output 2 4" xfId="26122"/>
    <cellStyle name="Output 2 5" xfId="26123"/>
    <cellStyle name="Output 2 6" xfId="26124"/>
    <cellStyle name="Output 2 7" xfId="26125"/>
    <cellStyle name="Output 2 8" xfId="26126"/>
    <cellStyle name="Output 2 9" xfId="26127"/>
    <cellStyle name="Output 20" xfId="26128"/>
    <cellStyle name="Output 21" xfId="26129"/>
    <cellStyle name="Output 22" xfId="26130"/>
    <cellStyle name="Output 23" xfId="26131"/>
    <cellStyle name="Output 24" xfId="26132"/>
    <cellStyle name="Output 25" xfId="26133"/>
    <cellStyle name="Output 26" xfId="26134"/>
    <cellStyle name="Output 27" xfId="26135"/>
    <cellStyle name="Output 28" xfId="26136"/>
    <cellStyle name="Output 29" xfId="26137"/>
    <cellStyle name="Output 3" xfId="26138"/>
    <cellStyle name="Output 30" xfId="26139"/>
    <cellStyle name="Output 31" xfId="26140"/>
    <cellStyle name="Output 32" xfId="26141"/>
    <cellStyle name="Output 33" xfId="26142"/>
    <cellStyle name="Output 34" xfId="26143"/>
    <cellStyle name="Output 35" xfId="26144"/>
    <cellStyle name="Output 36" xfId="26145"/>
    <cellStyle name="Output 37" xfId="26146"/>
    <cellStyle name="Output 38" xfId="26147"/>
    <cellStyle name="Output 39" xfId="26148"/>
    <cellStyle name="Output 4" xfId="26149"/>
    <cellStyle name="Output 40" xfId="26150"/>
    <cellStyle name="Output 41" xfId="26151"/>
    <cellStyle name="Output 42" xfId="26152"/>
    <cellStyle name="Output 43" xfId="26153"/>
    <cellStyle name="Output 44" xfId="26154"/>
    <cellStyle name="Output 45" xfId="26155"/>
    <cellStyle name="Output 46" xfId="26156"/>
    <cellStyle name="Output 47" xfId="26157"/>
    <cellStyle name="Output 48" xfId="26158"/>
    <cellStyle name="Output 49" xfId="26159"/>
    <cellStyle name="Output 5" xfId="26160"/>
    <cellStyle name="Output 5 2" xfId="26161"/>
    <cellStyle name="Output 5 2 2" xfId="26162"/>
    <cellStyle name="Output 5 2 2 2" xfId="26163"/>
    <cellStyle name="Output 5 2 3" xfId="26164"/>
    <cellStyle name="Output 5 2 3 2" xfId="26165"/>
    <cellStyle name="Output 5 2 4" xfId="26166"/>
    <cellStyle name="Output 5 3" xfId="26167"/>
    <cellStyle name="Output 5 3 2" xfId="26168"/>
    <cellStyle name="Output 5 4" xfId="26169"/>
    <cellStyle name="Output 5 4 2" xfId="26170"/>
    <cellStyle name="Output 5 5" xfId="26171"/>
    <cellStyle name="Output 5 5 2" xfId="26172"/>
    <cellStyle name="Output 5 6" xfId="26173"/>
    <cellStyle name="Output 50" xfId="26174"/>
    <cellStyle name="Output 51" xfId="26175"/>
    <cellStyle name="Output 52" xfId="26176"/>
    <cellStyle name="Output 53" xfId="26177"/>
    <cellStyle name="Output 54" xfId="26178"/>
    <cellStyle name="Output 55" xfId="26179"/>
    <cellStyle name="Output 56" xfId="26180"/>
    <cellStyle name="Output 57" xfId="26181"/>
    <cellStyle name="Output 58" xfId="26182"/>
    <cellStyle name="Output 59" xfId="26183"/>
    <cellStyle name="Output 59 2" xfId="26184"/>
    <cellStyle name="Output 59 2 2" xfId="26185"/>
    <cellStyle name="Output 59 3" xfId="26186"/>
    <cellStyle name="Output 59 3 2" xfId="26187"/>
    <cellStyle name="Output 59 4" xfId="26188"/>
    <cellStyle name="Output 59 4 2" xfId="26189"/>
    <cellStyle name="Output 59 5" xfId="26190"/>
    <cellStyle name="Output 6" xfId="26191"/>
    <cellStyle name="Output 6 2" xfId="26192"/>
    <cellStyle name="Output 6 2 2" xfId="26193"/>
    <cellStyle name="Output 6 2 2 2" xfId="26194"/>
    <cellStyle name="Output 6 2 3" xfId="26195"/>
    <cellStyle name="Output 6 2 3 2" xfId="26196"/>
    <cellStyle name="Output 6 2 4" xfId="26197"/>
    <cellStyle name="Output 6 3" xfId="26198"/>
    <cellStyle name="Output 6 3 2" xfId="26199"/>
    <cellStyle name="Output 6 4" xfId="26200"/>
    <cellStyle name="Output 6 4 2" xfId="26201"/>
    <cellStyle name="Output 6 5" xfId="26202"/>
    <cellStyle name="Output 6 5 2" xfId="26203"/>
    <cellStyle name="Output 6 6" xfId="26204"/>
    <cellStyle name="Output 60" xfId="26205"/>
    <cellStyle name="Output 60 2" xfId="26206"/>
    <cellStyle name="Output 61" xfId="26207"/>
    <cellStyle name="Output 61 2" xfId="26208"/>
    <cellStyle name="Output 62" xfId="26209"/>
    <cellStyle name="Output 62 2" xfId="26210"/>
    <cellStyle name="Output 63" xfId="26211"/>
    <cellStyle name="Output 7" xfId="26212"/>
    <cellStyle name="Output 7 2" xfId="26213"/>
    <cellStyle name="Output 7 2 2" xfId="26214"/>
    <cellStyle name="Output 7 2 2 2" xfId="26215"/>
    <cellStyle name="Output 7 2 3" xfId="26216"/>
    <cellStyle name="Output 7 2 3 2" xfId="26217"/>
    <cellStyle name="Output 7 2 4" xfId="26218"/>
    <cellStyle name="Output 7 3" xfId="26219"/>
    <cellStyle name="Output 7 3 2" xfId="26220"/>
    <cellStyle name="Output 7 4" xfId="26221"/>
    <cellStyle name="Output 7 4 2" xfId="26222"/>
    <cellStyle name="Output 7 5" xfId="26223"/>
    <cellStyle name="Output 7 5 2" xfId="26224"/>
    <cellStyle name="Output 7 6" xfId="26225"/>
    <cellStyle name="Output 8" xfId="26226"/>
    <cellStyle name="Output 8 2" xfId="26227"/>
    <cellStyle name="Output 8 2 2" xfId="26228"/>
    <cellStyle name="Output 8 2 2 2" xfId="26229"/>
    <cellStyle name="Output 8 2 3" xfId="26230"/>
    <cellStyle name="Output 8 2 3 2" xfId="26231"/>
    <cellStyle name="Output 8 2 4" xfId="26232"/>
    <cellStyle name="Output 8 3" xfId="26233"/>
    <cellStyle name="Output 8 3 2" xfId="26234"/>
    <cellStyle name="Output 8 4" xfId="26235"/>
    <cellStyle name="Output 8 4 2" xfId="26236"/>
    <cellStyle name="Output 8 5" xfId="26237"/>
    <cellStyle name="Output 8 5 2" xfId="26238"/>
    <cellStyle name="Output 8 6" xfId="26239"/>
    <cellStyle name="Output 9" xfId="26240"/>
    <cellStyle name="Output 9 2" xfId="26241"/>
    <cellStyle name="Output 9 2 2" xfId="26242"/>
    <cellStyle name="Output 9 2 2 2" xfId="26243"/>
    <cellStyle name="Output 9 2 3" xfId="26244"/>
    <cellStyle name="Output 9 2 3 2" xfId="26245"/>
    <cellStyle name="Output 9 2 4" xfId="26246"/>
    <cellStyle name="Output 9 3" xfId="26247"/>
    <cellStyle name="Output 9 3 2" xfId="26248"/>
    <cellStyle name="Output 9 4" xfId="26249"/>
    <cellStyle name="Output 9 4 2" xfId="26250"/>
    <cellStyle name="Output 9 5" xfId="26251"/>
    <cellStyle name="Output 9 5 2" xfId="26252"/>
    <cellStyle name="Output 9 6" xfId="26253"/>
    <cellStyle name="P/N" xfId="26254"/>
    <cellStyle name="pc1" xfId="26255"/>
    <cellStyle name="per.style" xfId="26256"/>
    <cellStyle name="Percent" xfId="34691" builtinId="5"/>
    <cellStyle name="Percent (0)" xfId="26257"/>
    <cellStyle name="Percent [0]" xfId="26258"/>
    <cellStyle name="Percent [0] 2" xfId="26259"/>
    <cellStyle name="Percent [00]" xfId="26260"/>
    <cellStyle name="Percent [00] 2" xfId="26261"/>
    <cellStyle name="Percent [1]" xfId="26262"/>
    <cellStyle name="Percent [2]" xfId="26263"/>
    <cellStyle name="Percent [2] 10" xfId="26264"/>
    <cellStyle name="Percent [2] 11" xfId="26265"/>
    <cellStyle name="Percent [2] 12" xfId="26266"/>
    <cellStyle name="Percent [2] 13" xfId="26267"/>
    <cellStyle name="Percent [2] 14" xfId="26268"/>
    <cellStyle name="Percent [2] 15" xfId="26269"/>
    <cellStyle name="Percent [2] 16" xfId="26270"/>
    <cellStyle name="Percent [2] 17" xfId="26271"/>
    <cellStyle name="Percent [2] 18" xfId="26272"/>
    <cellStyle name="Percent [2] 19" xfId="26273"/>
    <cellStyle name="Percent [2] 2" xfId="26274"/>
    <cellStyle name="Percent [2] 20" xfId="26275"/>
    <cellStyle name="Percent [2] 21" xfId="26276"/>
    <cellStyle name="Percent [2] 22" xfId="26277"/>
    <cellStyle name="Percent [2] 23" xfId="26278"/>
    <cellStyle name="Percent [2] 24" xfId="26279"/>
    <cellStyle name="Percent [2] 25" xfId="26280"/>
    <cellStyle name="Percent [2] 26" xfId="26281"/>
    <cellStyle name="Percent [2] 27" xfId="26282"/>
    <cellStyle name="Percent [2] 28" xfId="26283"/>
    <cellStyle name="Percent [2] 29" xfId="26284"/>
    <cellStyle name="Percent [2] 3" xfId="26285"/>
    <cellStyle name="Percent [2] 30" xfId="26286"/>
    <cellStyle name="Percent [2] 31" xfId="26287"/>
    <cellStyle name="Percent [2] 32" xfId="26288"/>
    <cellStyle name="Percent [2] 33" xfId="26289"/>
    <cellStyle name="Percent [2] 34" xfId="26290"/>
    <cellStyle name="Percent [2] 35" xfId="26291"/>
    <cellStyle name="Percent [2] 36" xfId="26292"/>
    <cellStyle name="Percent [2] 37" xfId="26293"/>
    <cellStyle name="Percent [2] 38" xfId="26294"/>
    <cellStyle name="Percent [2] 39" xfId="26295"/>
    <cellStyle name="Percent [2] 4" xfId="26296"/>
    <cellStyle name="Percent [2] 40" xfId="26297"/>
    <cellStyle name="Percent [2] 41" xfId="26298"/>
    <cellStyle name="Percent [2] 42" xfId="26299"/>
    <cellStyle name="Percent [2] 43" xfId="26300"/>
    <cellStyle name="Percent [2] 44" xfId="26301"/>
    <cellStyle name="Percent [2] 45" xfId="26302"/>
    <cellStyle name="Percent [2] 46" xfId="26303"/>
    <cellStyle name="Percent [2] 47" xfId="26304"/>
    <cellStyle name="Percent [2] 48" xfId="26305"/>
    <cellStyle name="Percent [2] 49" xfId="26306"/>
    <cellStyle name="Percent [2] 5" xfId="26307"/>
    <cellStyle name="Percent [2] 50" xfId="26308"/>
    <cellStyle name="Percent [2] 51" xfId="26309"/>
    <cellStyle name="Percent [2] 52" xfId="26310"/>
    <cellStyle name="Percent [2] 53" xfId="26311"/>
    <cellStyle name="Percent [2] 54" xfId="26312"/>
    <cellStyle name="Percent [2] 55" xfId="26313"/>
    <cellStyle name="Percent [2] 56" xfId="26314"/>
    <cellStyle name="Percent [2] 57" xfId="26315"/>
    <cellStyle name="Percent [2] 58" xfId="26316"/>
    <cellStyle name="Percent [2] 59" xfId="26317"/>
    <cellStyle name="Percent [2] 6" xfId="26318"/>
    <cellStyle name="Percent [2] 60" xfId="26319"/>
    <cellStyle name="Percent [2] 61" xfId="26320"/>
    <cellStyle name="Percent [2] 62" xfId="26321"/>
    <cellStyle name="Percent [2] 63" xfId="26322"/>
    <cellStyle name="Percent [2] 64" xfId="26323"/>
    <cellStyle name="Percent [2] 7" xfId="26324"/>
    <cellStyle name="Percent [2] 8" xfId="26325"/>
    <cellStyle name="Percent [2] 9" xfId="26326"/>
    <cellStyle name="Percent 10" xfId="26327"/>
    <cellStyle name="Percent 10 2" xfId="26328"/>
    <cellStyle name="Percent 10 3" xfId="26329"/>
    <cellStyle name="Percent 10 4" xfId="26330"/>
    <cellStyle name="Percent 11" xfId="26331"/>
    <cellStyle name="Percent 11 10" xfId="26332"/>
    <cellStyle name="Percent 11 11" xfId="26333"/>
    <cellStyle name="Percent 11 12" xfId="26334"/>
    <cellStyle name="Percent 11 13" xfId="26335"/>
    <cellStyle name="Percent 11 14" xfId="26336"/>
    <cellStyle name="Percent 11 15" xfId="26337"/>
    <cellStyle name="Percent 11 16" xfId="26338"/>
    <cellStyle name="Percent 11 17" xfId="26339"/>
    <cellStyle name="Percent 11 18" xfId="26340"/>
    <cellStyle name="Percent 11 19" xfId="26341"/>
    <cellStyle name="Percent 11 2" xfId="26342"/>
    <cellStyle name="Percent 11 20" xfId="26343"/>
    <cellStyle name="Percent 11 21" xfId="26344"/>
    <cellStyle name="Percent 11 22" xfId="26345"/>
    <cellStyle name="Percent 11 23" xfId="26346"/>
    <cellStyle name="Percent 11 24" xfId="26347"/>
    <cellStyle name="Percent 11 25" xfId="26348"/>
    <cellStyle name="Percent 11 26" xfId="26349"/>
    <cellStyle name="Percent 11 27" xfId="26350"/>
    <cellStyle name="Percent 11 28" xfId="26351"/>
    <cellStyle name="Percent 11 29" xfId="26352"/>
    <cellStyle name="Percent 11 3" xfId="26353"/>
    <cellStyle name="Percent 11 30" xfId="26354"/>
    <cellStyle name="Percent 11 31" xfId="26355"/>
    <cellStyle name="Percent 11 32" xfId="26356"/>
    <cellStyle name="Percent 11 33" xfId="26357"/>
    <cellStyle name="Percent 11 34" xfId="26358"/>
    <cellStyle name="Percent 11 35" xfId="26359"/>
    <cellStyle name="Percent 11 36" xfId="26360"/>
    <cellStyle name="Percent 11 37" xfId="26361"/>
    <cellStyle name="Percent 11 38" xfId="26362"/>
    <cellStyle name="Percent 11 39" xfId="26363"/>
    <cellStyle name="Percent 11 4" xfId="26364"/>
    <cellStyle name="Percent 11 40" xfId="26365"/>
    <cellStyle name="Percent 11 41" xfId="26366"/>
    <cellStyle name="Percent 11 42" xfId="26367"/>
    <cellStyle name="Percent 11 43" xfId="26368"/>
    <cellStyle name="Percent 11 44" xfId="26369"/>
    <cellStyle name="Percent 11 45" xfId="26370"/>
    <cellStyle name="Percent 11 46" xfId="26371"/>
    <cellStyle name="Percent 11 47" xfId="26372"/>
    <cellStyle name="Percent 11 48" xfId="26373"/>
    <cellStyle name="Percent 11 49" xfId="26374"/>
    <cellStyle name="Percent 11 5" xfId="26375"/>
    <cellStyle name="Percent 11 50" xfId="26376"/>
    <cellStyle name="Percent 11 51" xfId="26377"/>
    <cellStyle name="Percent 11 52" xfId="26378"/>
    <cellStyle name="Percent 11 53" xfId="26379"/>
    <cellStyle name="Percent 11 54" xfId="26380"/>
    <cellStyle name="Percent 11 55" xfId="26381"/>
    <cellStyle name="Percent 11 56" xfId="26382"/>
    <cellStyle name="Percent 11 57" xfId="26383"/>
    <cellStyle name="Percent 11 58" xfId="26384"/>
    <cellStyle name="Percent 11 59" xfId="26385"/>
    <cellStyle name="Percent 11 6" xfId="26386"/>
    <cellStyle name="Percent 11 60" xfId="26387"/>
    <cellStyle name="Percent 11 61" xfId="26388"/>
    <cellStyle name="Percent 11 62" xfId="26389"/>
    <cellStyle name="Percent 11 63" xfId="26390"/>
    <cellStyle name="Percent 11 64" xfId="26391"/>
    <cellStyle name="Percent 11 7" xfId="26392"/>
    <cellStyle name="Percent 11 8" xfId="26393"/>
    <cellStyle name="Percent 11 9" xfId="26394"/>
    <cellStyle name="Percent 12" xfId="26395"/>
    <cellStyle name="Percent 12 2" xfId="26396"/>
    <cellStyle name="Percent 12 3" xfId="26397"/>
    <cellStyle name="Percent 12 4" xfId="26398"/>
    <cellStyle name="Percent 12 5" xfId="26399"/>
    <cellStyle name="Percent 12 6" xfId="26400"/>
    <cellStyle name="Percent 12 7" xfId="26401"/>
    <cellStyle name="Percent 13" xfId="26402"/>
    <cellStyle name="Percent 13 10" xfId="26403"/>
    <cellStyle name="Percent 13 10 2" xfId="26404"/>
    <cellStyle name="Percent 13 11" xfId="26405"/>
    <cellStyle name="Percent 13 11 2" xfId="26406"/>
    <cellStyle name="Percent 13 12" xfId="26407"/>
    <cellStyle name="Percent 13 2" xfId="26408"/>
    <cellStyle name="Percent 13 2 2" xfId="26409"/>
    <cellStyle name="Percent 13 2 3" xfId="26410"/>
    <cellStyle name="Percent 13 2 4" xfId="26411"/>
    <cellStyle name="Percent 13 2 4 2" xfId="26412"/>
    <cellStyle name="Percent 13 2 4 2 2" xfId="26413"/>
    <cellStyle name="Percent 13 2 4 3" xfId="26414"/>
    <cellStyle name="Percent 13 2 5" xfId="26415"/>
    <cellStyle name="Percent 13 2 5 2" xfId="26416"/>
    <cellStyle name="Percent 13 2 5 2 2" xfId="26417"/>
    <cellStyle name="Percent 13 2 5 3" xfId="26418"/>
    <cellStyle name="Percent 13 2 6" xfId="26419"/>
    <cellStyle name="Percent 13 2 6 2" xfId="26420"/>
    <cellStyle name="Percent 13 2 7" xfId="26421"/>
    <cellStyle name="Percent 13 2 7 2" xfId="26422"/>
    <cellStyle name="Percent 13 2 8" xfId="26423"/>
    <cellStyle name="Percent 13 3" xfId="26424"/>
    <cellStyle name="Percent 13 4" xfId="26425"/>
    <cellStyle name="Percent 13 4 2" xfId="26426"/>
    <cellStyle name="Percent 13 4 2 2" xfId="26427"/>
    <cellStyle name="Percent 13 4 2 2 2" xfId="26428"/>
    <cellStyle name="Percent 13 4 2 3" xfId="26429"/>
    <cellStyle name="Percent 13 4 3" xfId="26430"/>
    <cellStyle name="Percent 13 4 3 2" xfId="26431"/>
    <cellStyle name="Percent 13 4 3 2 2" xfId="26432"/>
    <cellStyle name="Percent 13 4 3 3" xfId="26433"/>
    <cellStyle name="Percent 13 4 4" xfId="26434"/>
    <cellStyle name="Percent 13 4 4 2" xfId="26435"/>
    <cellStyle name="Percent 13 4 5" xfId="26436"/>
    <cellStyle name="Percent 13 4 5 2" xfId="26437"/>
    <cellStyle name="Percent 13 4 6" xfId="26438"/>
    <cellStyle name="Percent 13 5" xfId="26439"/>
    <cellStyle name="Percent 13 5 2" xfId="26440"/>
    <cellStyle name="Percent 13 5 2 2" xfId="26441"/>
    <cellStyle name="Percent 13 5 2 2 2" xfId="26442"/>
    <cellStyle name="Percent 13 5 2 3" xfId="26443"/>
    <cellStyle name="Percent 13 5 3" xfId="26444"/>
    <cellStyle name="Percent 13 5 3 2" xfId="26445"/>
    <cellStyle name="Percent 13 5 3 2 2" xfId="26446"/>
    <cellStyle name="Percent 13 5 3 3" xfId="26447"/>
    <cellStyle name="Percent 13 5 4" xfId="26448"/>
    <cellStyle name="Percent 13 5 4 2" xfId="26449"/>
    <cellStyle name="Percent 13 5 5" xfId="26450"/>
    <cellStyle name="Percent 13 5 5 2" xfId="26451"/>
    <cellStyle name="Percent 13 5 6" xfId="26452"/>
    <cellStyle name="Percent 13 6" xfId="26453"/>
    <cellStyle name="Percent 13 6 2" xfId="26454"/>
    <cellStyle name="Percent 13 6 2 2" xfId="26455"/>
    <cellStyle name="Percent 13 6 2 2 2" xfId="26456"/>
    <cellStyle name="Percent 13 6 2 3" xfId="26457"/>
    <cellStyle name="Percent 13 6 3" xfId="26458"/>
    <cellStyle name="Percent 13 6 3 2" xfId="26459"/>
    <cellStyle name="Percent 13 6 3 2 2" xfId="26460"/>
    <cellStyle name="Percent 13 6 3 3" xfId="26461"/>
    <cellStyle name="Percent 13 6 4" xfId="26462"/>
    <cellStyle name="Percent 13 6 4 2" xfId="26463"/>
    <cellStyle name="Percent 13 6 5" xfId="26464"/>
    <cellStyle name="Percent 13 6 5 2" xfId="26465"/>
    <cellStyle name="Percent 13 6 6" xfId="26466"/>
    <cellStyle name="Percent 13 7" xfId="26467"/>
    <cellStyle name="Percent 13 7 2" xfId="26468"/>
    <cellStyle name="Percent 13 7 2 2" xfId="26469"/>
    <cellStyle name="Percent 13 7 2 2 2" xfId="26470"/>
    <cellStyle name="Percent 13 7 2 3" xfId="26471"/>
    <cellStyle name="Percent 13 7 3" xfId="26472"/>
    <cellStyle name="Percent 13 7 3 2" xfId="26473"/>
    <cellStyle name="Percent 13 7 3 2 2" xfId="26474"/>
    <cellStyle name="Percent 13 7 3 3" xfId="26475"/>
    <cellStyle name="Percent 13 7 4" xfId="26476"/>
    <cellStyle name="Percent 13 7 4 2" xfId="26477"/>
    <cellStyle name="Percent 13 7 5" xfId="26478"/>
    <cellStyle name="Percent 13 7 5 2" xfId="26479"/>
    <cellStyle name="Percent 13 7 6" xfId="26480"/>
    <cellStyle name="Percent 13 8" xfId="26481"/>
    <cellStyle name="Percent 13 8 2" xfId="26482"/>
    <cellStyle name="Percent 13 8 2 2" xfId="26483"/>
    <cellStyle name="Percent 13 8 3" xfId="26484"/>
    <cellStyle name="Percent 13 9" xfId="26485"/>
    <cellStyle name="Percent 13 9 2" xfId="26486"/>
    <cellStyle name="Percent 13 9 2 2" xfId="26487"/>
    <cellStyle name="Percent 13 9 3" xfId="26488"/>
    <cellStyle name="Percent 14" xfId="26489"/>
    <cellStyle name="Percent 14 10" xfId="31077"/>
    <cellStyle name="Percent 14 10 2" xfId="34648"/>
    <cellStyle name="Percent 14 11" xfId="32864"/>
    <cellStyle name="Percent 14 2" xfId="26490"/>
    <cellStyle name="Percent 14 3" xfId="26491"/>
    <cellStyle name="Percent 14 4" xfId="26492"/>
    <cellStyle name="Percent 14 5" xfId="26493"/>
    <cellStyle name="Percent 14 6" xfId="26494"/>
    <cellStyle name="Percent 14 7" xfId="26495"/>
    <cellStyle name="Percent 14 8" xfId="26496"/>
    <cellStyle name="Percent 14 8 2" xfId="26497"/>
    <cellStyle name="Percent 14 8 2 2" xfId="31079"/>
    <cellStyle name="Percent 14 8 2 2 2" xfId="34650"/>
    <cellStyle name="Percent 14 8 2 3" xfId="32866"/>
    <cellStyle name="Percent 14 8 3" xfId="31078"/>
    <cellStyle name="Percent 14 8 3 2" xfId="34649"/>
    <cellStyle name="Percent 14 8 4" xfId="32865"/>
    <cellStyle name="Percent 14 9" xfId="26498"/>
    <cellStyle name="Percent 14 9 2" xfId="31080"/>
    <cellStyle name="Percent 14 9 2 2" xfId="34651"/>
    <cellStyle name="Percent 14 9 3" xfId="32867"/>
    <cellStyle name="Percent 15" xfId="26499"/>
    <cellStyle name="Percent 15 2" xfId="26500"/>
    <cellStyle name="Percent 15 3" xfId="26501"/>
    <cellStyle name="Percent 15 4" xfId="26502"/>
    <cellStyle name="Percent 15 5" xfId="26503"/>
    <cellStyle name="Percent 15 5 2" xfId="26504"/>
    <cellStyle name="Percent 15 5 2 2" xfId="26505"/>
    <cellStyle name="Percent 15 5 2 2 2" xfId="26506"/>
    <cellStyle name="Percent 15 5 2 3" xfId="26507"/>
    <cellStyle name="Percent 15 5 3" xfId="26508"/>
    <cellStyle name="Percent 15 5 3 2" xfId="26509"/>
    <cellStyle name="Percent 15 5 3 2 2" xfId="26510"/>
    <cellStyle name="Percent 15 5 3 3" xfId="26511"/>
    <cellStyle name="Percent 15 5 4" xfId="26512"/>
    <cellStyle name="Percent 15 5 4 2" xfId="26513"/>
    <cellStyle name="Percent 15 5 5" xfId="26514"/>
    <cellStyle name="Percent 15 5 5 2" xfId="26515"/>
    <cellStyle name="Percent 15 5 6" xfId="26516"/>
    <cellStyle name="Percent 15 6" xfId="26517"/>
    <cellStyle name="Percent 15 6 2" xfId="26518"/>
    <cellStyle name="Percent 15 6 2 2" xfId="26519"/>
    <cellStyle name="Percent 15 6 2 2 2" xfId="26520"/>
    <cellStyle name="Percent 15 6 2 3" xfId="26521"/>
    <cellStyle name="Percent 15 6 3" xfId="26522"/>
    <cellStyle name="Percent 15 6 3 2" xfId="26523"/>
    <cellStyle name="Percent 15 6 3 2 2" xfId="26524"/>
    <cellStyle name="Percent 15 6 3 3" xfId="26525"/>
    <cellStyle name="Percent 15 6 4" xfId="26526"/>
    <cellStyle name="Percent 15 6 4 2" xfId="26527"/>
    <cellStyle name="Percent 15 6 5" xfId="26528"/>
    <cellStyle name="Percent 15 6 5 2" xfId="26529"/>
    <cellStyle name="Percent 15 6 6" xfId="26530"/>
    <cellStyle name="Percent 15 7" xfId="26531"/>
    <cellStyle name="Percent 15 7 2" xfId="26532"/>
    <cellStyle name="Percent 15 7 2 2" xfId="26533"/>
    <cellStyle name="Percent 15 7 2 2 2" xfId="26534"/>
    <cellStyle name="Percent 15 7 2 3" xfId="26535"/>
    <cellStyle name="Percent 15 7 3" xfId="26536"/>
    <cellStyle name="Percent 15 7 3 2" xfId="26537"/>
    <cellStyle name="Percent 15 7 3 2 2" xfId="26538"/>
    <cellStyle name="Percent 15 7 3 3" xfId="26539"/>
    <cellStyle name="Percent 15 7 4" xfId="26540"/>
    <cellStyle name="Percent 15 7 4 2" xfId="26541"/>
    <cellStyle name="Percent 15 7 5" xfId="26542"/>
    <cellStyle name="Percent 15 7 5 2" xfId="26543"/>
    <cellStyle name="Percent 15 7 6" xfId="26544"/>
    <cellStyle name="Percent 16" xfId="26545"/>
    <cellStyle name="Percent 16 2" xfId="26546"/>
    <cellStyle name="Percent 16 3" xfId="26547"/>
    <cellStyle name="Percent 16 4" xfId="26548"/>
    <cellStyle name="Percent 17" xfId="26549"/>
    <cellStyle name="Percent 17 10" xfId="26550"/>
    <cellStyle name="Percent 17 10 2" xfId="26551"/>
    <cellStyle name="Percent 17 10 2 2" xfId="26552"/>
    <cellStyle name="Percent 17 10 3" xfId="26553"/>
    <cellStyle name="Percent 17 11" xfId="26554"/>
    <cellStyle name="Percent 17 11 2" xfId="26555"/>
    <cellStyle name="Percent 17 12" xfId="26556"/>
    <cellStyle name="Percent 17 12 2" xfId="26557"/>
    <cellStyle name="Percent 17 13" xfId="26558"/>
    <cellStyle name="Percent 17 2" xfId="26559"/>
    <cellStyle name="Percent 17 2 2" xfId="26560"/>
    <cellStyle name="Percent 17 2 2 2" xfId="26561"/>
    <cellStyle name="Percent 17 2 2 2 2" xfId="26562"/>
    <cellStyle name="Percent 17 2 2 3" xfId="26563"/>
    <cellStyle name="Percent 17 2 3" xfId="26564"/>
    <cellStyle name="Percent 17 2 3 2" xfId="26565"/>
    <cellStyle name="Percent 17 2 3 2 2" xfId="26566"/>
    <cellStyle name="Percent 17 2 3 3" xfId="26567"/>
    <cellStyle name="Percent 17 2 4" xfId="26568"/>
    <cellStyle name="Percent 17 2 4 2" xfId="26569"/>
    <cellStyle name="Percent 17 2 5" xfId="26570"/>
    <cellStyle name="Percent 17 2 5 2" xfId="26571"/>
    <cellStyle name="Percent 17 2 6" xfId="26572"/>
    <cellStyle name="Percent 17 3" xfId="26573"/>
    <cellStyle name="Percent 17 3 2" xfId="26574"/>
    <cellStyle name="Percent 17 3 2 2" xfId="26575"/>
    <cellStyle name="Percent 17 3 2 2 2" xfId="26576"/>
    <cellStyle name="Percent 17 3 2 3" xfId="26577"/>
    <cellStyle name="Percent 17 3 3" xfId="26578"/>
    <cellStyle name="Percent 17 3 3 2" xfId="26579"/>
    <cellStyle name="Percent 17 3 3 2 2" xfId="26580"/>
    <cellStyle name="Percent 17 3 3 3" xfId="26581"/>
    <cellStyle name="Percent 17 3 4" xfId="26582"/>
    <cellStyle name="Percent 17 3 4 2" xfId="26583"/>
    <cellStyle name="Percent 17 3 5" xfId="26584"/>
    <cellStyle name="Percent 17 3 5 2" xfId="26585"/>
    <cellStyle name="Percent 17 3 6" xfId="26586"/>
    <cellStyle name="Percent 17 4" xfId="26587"/>
    <cellStyle name="Percent 17 4 2" xfId="26588"/>
    <cellStyle name="Percent 17 4 2 2" xfId="26589"/>
    <cellStyle name="Percent 17 4 2 2 2" xfId="26590"/>
    <cellStyle name="Percent 17 4 2 3" xfId="26591"/>
    <cellStyle name="Percent 17 4 3" xfId="26592"/>
    <cellStyle name="Percent 17 4 3 2" xfId="26593"/>
    <cellStyle name="Percent 17 4 3 2 2" xfId="26594"/>
    <cellStyle name="Percent 17 4 3 3" xfId="26595"/>
    <cellStyle name="Percent 17 4 4" xfId="26596"/>
    <cellStyle name="Percent 17 4 4 2" xfId="26597"/>
    <cellStyle name="Percent 17 4 5" xfId="26598"/>
    <cellStyle name="Percent 17 4 5 2" xfId="26599"/>
    <cellStyle name="Percent 17 4 6" xfId="26600"/>
    <cellStyle name="Percent 17 5" xfId="26601"/>
    <cellStyle name="Percent 17 5 2" xfId="26602"/>
    <cellStyle name="Percent 17 5 2 2" xfId="26603"/>
    <cellStyle name="Percent 17 5 2 2 2" xfId="26604"/>
    <cellStyle name="Percent 17 5 2 3" xfId="26605"/>
    <cellStyle name="Percent 17 5 3" xfId="26606"/>
    <cellStyle name="Percent 17 5 3 2" xfId="26607"/>
    <cellStyle name="Percent 17 5 3 2 2" xfId="26608"/>
    <cellStyle name="Percent 17 5 3 3" xfId="26609"/>
    <cellStyle name="Percent 17 5 4" xfId="26610"/>
    <cellStyle name="Percent 17 5 4 2" xfId="26611"/>
    <cellStyle name="Percent 17 5 5" xfId="26612"/>
    <cellStyle name="Percent 17 5 5 2" xfId="26613"/>
    <cellStyle name="Percent 17 5 6" xfId="26614"/>
    <cellStyle name="Percent 17 6" xfId="26615"/>
    <cellStyle name="Percent 17 6 2" xfId="26616"/>
    <cellStyle name="Percent 17 6 2 2" xfId="26617"/>
    <cellStyle name="Percent 17 6 2 2 2" xfId="26618"/>
    <cellStyle name="Percent 17 6 2 3" xfId="26619"/>
    <cellStyle name="Percent 17 6 3" xfId="26620"/>
    <cellStyle name="Percent 17 6 3 2" xfId="26621"/>
    <cellStyle name="Percent 17 6 3 2 2" xfId="26622"/>
    <cellStyle name="Percent 17 6 3 3" xfId="26623"/>
    <cellStyle name="Percent 17 6 4" xfId="26624"/>
    <cellStyle name="Percent 17 6 4 2" xfId="26625"/>
    <cellStyle name="Percent 17 6 5" xfId="26626"/>
    <cellStyle name="Percent 17 6 5 2" xfId="26627"/>
    <cellStyle name="Percent 17 6 6" xfId="26628"/>
    <cellStyle name="Percent 17 7" xfId="26629"/>
    <cellStyle name="Percent 17 7 2" xfId="26630"/>
    <cellStyle name="Percent 17 7 2 2" xfId="26631"/>
    <cellStyle name="Percent 17 7 2 2 2" xfId="26632"/>
    <cellStyle name="Percent 17 7 2 3" xfId="26633"/>
    <cellStyle name="Percent 17 7 3" xfId="26634"/>
    <cellStyle name="Percent 17 7 3 2" xfId="26635"/>
    <cellStyle name="Percent 17 7 3 2 2" xfId="26636"/>
    <cellStyle name="Percent 17 7 3 3" xfId="26637"/>
    <cellStyle name="Percent 17 7 4" xfId="26638"/>
    <cellStyle name="Percent 17 7 4 2" xfId="26639"/>
    <cellStyle name="Percent 17 7 5" xfId="26640"/>
    <cellStyle name="Percent 17 7 5 2" xfId="26641"/>
    <cellStyle name="Percent 17 7 6" xfId="26642"/>
    <cellStyle name="Percent 17 8" xfId="26643"/>
    <cellStyle name="Percent 17 8 2" xfId="26644"/>
    <cellStyle name="Percent 17 8 2 2" xfId="26645"/>
    <cellStyle name="Percent 17 8 2 2 2" xfId="26646"/>
    <cellStyle name="Percent 17 8 2 3" xfId="26647"/>
    <cellStyle name="Percent 17 8 3" xfId="26648"/>
    <cellStyle name="Percent 17 8 3 2" xfId="26649"/>
    <cellStyle name="Percent 17 8 3 2 2" xfId="26650"/>
    <cellStyle name="Percent 17 8 3 3" xfId="26651"/>
    <cellStyle name="Percent 17 8 4" xfId="26652"/>
    <cellStyle name="Percent 17 8 4 2" xfId="26653"/>
    <cellStyle name="Percent 17 8 5" xfId="26654"/>
    <cellStyle name="Percent 17 8 5 2" xfId="26655"/>
    <cellStyle name="Percent 17 8 6" xfId="26656"/>
    <cellStyle name="Percent 17 9" xfId="26657"/>
    <cellStyle name="Percent 17 9 2" xfId="26658"/>
    <cellStyle name="Percent 17 9 2 2" xfId="26659"/>
    <cellStyle name="Percent 17 9 3" xfId="26660"/>
    <cellStyle name="Percent 18" xfId="26661"/>
    <cellStyle name="Percent 18 2" xfId="26662"/>
    <cellStyle name="Percent 18 2 2" xfId="26663"/>
    <cellStyle name="Percent 18 2 2 2" xfId="26664"/>
    <cellStyle name="Percent 18 2 3" xfId="26665"/>
    <cellStyle name="Percent 18 3" xfId="26666"/>
    <cellStyle name="Percent 18 3 2" xfId="26667"/>
    <cellStyle name="Percent 18 3 2 2" xfId="26668"/>
    <cellStyle name="Percent 18 3 3" xfId="26669"/>
    <cellStyle name="Percent 18 4" xfId="26670"/>
    <cellStyle name="Percent 18 4 2" xfId="26671"/>
    <cellStyle name="Percent 18 5" xfId="26672"/>
    <cellStyle name="Percent 18 5 2" xfId="26673"/>
    <cellStyle name="Percent 18 6" xfId="26674"/>
    <cellStyle name="Percent 19" xfId="26675"/>
    <cellStyle name="Percent 19 2" xfId="26676"/>
    <cellStyle name="Percent 19 2 2" xfId="31082"/>
    <cellStyle name="Percent 19 2 2 2" xfId="34653"/>
    <cellStyle name="Percent 19 2 3" xfId="32869"/>
    <cellStyle name="Percent 19 3" xfId="31081"/>
    <cellStyle name="Percent 19 3 2" xfId="34652"/>
    <cellStyle name="Percent 19 4" xfId="32868"/>
    <cellStyle name="Percent 2" xfId="26677"/>
    <cellStyle name="Percent 2 10" xfId="26678"/>
    <cellStyle name="Percent 2 11" xfId="26679"/>
    <cellStyle name="Percent 2 12" xfId="26680"/>
    <cellStyle name="Percent 2 13" xfId="26681"/>
    <cellStyle name="Percent 2 14" xfId="26682"/>
    <cellStyle name="Percent 2 15" xfId="26683"/>
    <cellStyle name="Percent 2 16" xfId="26684"/>
    <cellStyle name="Percent 2 17" xfId="26685"/>
    <cellStyle name="Percent 2 17 2" xfId="26686"/>
    <cellStyle name="Percent 2 17 2 2" xfId="31085"/>
    <cellStyle name="Percent 2 17 2 2 2" xfId="34656"/>
    <cellStyle name="Percent 2 17 2 3" xfId="32872"/>
    <cellStyle name="Percent 2 17 3" xfId="31084"/>
    <cellStyle name="Percent 2 17 3 2" xfId="34655"/>
    <cellStyle name="Percent 2 17 4" xfId="32871"/>
    <cellStyle name="Percent 2 18" xfId="26687"/>
    <cellStyle name="Percent 2 19" xfId="26688"/>
    <cellStyle name="Percent 2 2" xfId="26689"/>
    <cellStyle name="Percent 2 2 10" xfId="26690"/>
    <cellStyle name="Percent 2 2 11" xfId="26691"/>
    <cellStyle name="Percent 2 2 12" xfId="26692"/>
    <cellStyle name="Percent 2 2 13" xfId="26693"/>
    <cellStyle name="Percent 2 2 14" xfId="26694"/>
    <cellStyle name="Percent 2 2 15" xfId="26695"/>
    <cellStyle name="Percent 2 2 16" xfId="26696"/>
    <cellStyle name="Percent 2 2 17" xfId="26697"/>
    <cellStyle name="Percent 2 2 18" xfId="26698"/>
    <cellStyle name="Percent 2 2 19" xfId="26699"/>
    <cellStyle name="Percent 2 2 2" xfId="26700"/>
    <cellStyle name="Percent 2 2 20" xfId="26701"/>
    <cellStyle name="Percent 2 2 21" xfId="26702"/>
    <cellStyle name="Percent 2 2 22" xfId="26703"/>
    <cellStyle name="Percent 2 2 23" xfId="26704"/>
    <cellStyle name="Percent 2 2 24" xfId="26705"/>
    <cellStyle name="Percent 2 2 25" xfId="26706"/>
    <cellStyle name="Percent 2 2 26" xfId="26707"/>
    <cellStyle name="Percent 2 2 27" xfId="26708"/>
    <cellStyle name="Percent 2 2 28" xfId="26709"/>
    <cellStyle name="Percent 2 2 29" xfId="26710"/>
    <cellStyle name="Percent 2 2 3" xfId="26711"/>
    <cellStyle name="Percent 2 2 30" xfId="26712"/>
    <cellStyle name="Percent 2 2 31" xfId="26713"/>
    <cellStyle name="Percent 2 2 32" xfId="26714"/>
    <cellStyle name="Percent 2 2 33" xfId="26715"/>
    <cellStyle name="Percent 2 2 34" xfId="26716"/>
    <cellStyle name="Percent 2 2 35" xfId="26717"/>
    <cellStyle name="Percent 2 2 36" xfId="26718"/>
    <cellStyle name="Percent 2 2 37" xfId="26719"/>
    <cellStyle name="Percent 2 2 38" xfId="26720"/>
    <cellStyle name="Percent 2 2 39" xfId="26721"/>
    <cellStyle name="Percent 2 2 4" xfId="26722"/>
    <cellStyle name="Percent 2 2 40" xfId="26723"/>
    <cellStyle name="Percent 2 2 41" xfId="26724"/>
    <cellStyle name="Percent 2 2 42" xfId="26725"/>
    <cellStyle name="Percent 2 2 43" xfId="26726"/>
    <cellStyle name="Percent 2 2 44" xfId="26727"/>
    <cellStyle name="Percent 2 2 45" xfId="26728"/>
    <cellStyle name="Percent 2 2 46" xfId="26729"/>
    <cellStyle name="Percent 2 2 47" xfId="26730"/>
    <cellStyle name="Percent 2 2 48" xfId="26731"/>
    <cellStyle name="Percent 2 2 49" xfId="26732"/>
    <cellStyle name="Percent 2 2 5" xfId="26733"/>
    <cellStyle name="Percent 2 2 50" xfId="26734"/>
    <cellStyle name="Percent 2 2 51" xfId="26735"/>
    <cellStyle name="Percent 2 2 52" xfId="26736"/>
    <cellStyle name="Percent 2 2 53" xfId="26737"/>
    <cellStyle name="Percent 2 2 54" xfId="26738"/>
    <cellStyle name="Percent 2 2 55" xfId="26739"/>
    <cellStyle name="Percent 2 2 56" xfId="26740"/>
    <cellStyle name="Percent 2 2 57" xfId="26741"/>
    <cellStyle name="Percent 2 2 58" xfId="26742"/>
    <cellStyle name="Percent 2 2 59" xfId="26743"/>
    <cellStyle name="Percent 2 2 6" xfId="26744"/>
    <cellStyle name="Percent 2 2 60" xfId="26745"/>
    <cellStyle name="Percent 2 2 61" xfId="26746"/>
    <cellStyle name="Percent 2 2 62" xfId="26747"/>
    <cellStyle name="Percent 2 2 63" xfId="26748"/>
    <cellStyle name="Percent 2 2 64" xfId="26749"/>
    <cellStyle name="Percent 2 2 65" xfId="26750"/>
    <cellStyle name="Percent 2 2 7" xfId="26751"/>
    <cellStyle name="Percent 2 2 8" xfId="26752"/>
    <cellStyle name="Percent 2 2 9" xfId="26753"/>
    <cellStyle name="Percent 2 20" xfId="26754"/>
    <cellStyle name="Percent 2 21" xfId="26755"/>
    <cellStyle name="Percent 2 22" xfId="26756"/>
    <cellStyle name="Percent 2 23" xfId="26757"/>
    <cellStyle name="Percent 2 24" xfId="26758"/>
    <cellStyle name="Percent 2 25" xfId="26759"/>
    <cellStyle name="Percent 2 26" xfId="26760"/>
    <cellStyle name="Percent 2 27" xfId="26761"/>
    <cellStyle name="Percent 2 28" xfId="26762"/>
    <cellStyle name="Percent 2 29" xfId="26763"/>
    <cellStyle name="Percent 2 3" xfId="26764"/>
    <cellStyle name="Percent 2 3 2" xfId="26765"/>
    <cellStyle name="Percent 2 3 3" xfId="26766"/>
    <cellStyle name="Percent 2 3 4" xfId="26767"/>
    <cellStyle name="Percent 2 30" xfId="26768"/>
    <cellStyle name="Percent 2 31" xfId="26769"/>
    <cellStyle name="Percent 2 32" xfId="26770"/>
    <cellStyle name="Percent 2 33" xfId="26771"/>
    <cellStyle name="Percent 2 34" xfId="26772"/>
    <cellStyle name="Percent 2 35" xfId="26773"/>
    <cellStyle name="Percent 2 36" xfId="26774"/>
    <cellStyle name="Percent 2 37" xfId="26775"/>
    <cellStyle name="Percent 2 38" xfId="26776"/>
    <cellStyle name="Percent 2 39" xfId="26777"/>
    <cellStyle name="Percent 2 4" xfId="26778"/>
    <cellStyle name="Percent 2 4 2" xfId="26779"/>
    <cellStyle name="Percent 2 4 3" xfId="26780"/>
    <cellStyle name="Percent 2 4 4" xfId="26781"/>
    <cellStyle name="Percent 2 4 5" xfId="26782"/>
    <cellStyle name="Percent 2 4 6" xfId="26783"/>
    <cellStyle name="Percent 2 4 7" xfId="26784"/>
    <cellStyle name="Percent 2 40" xfId="26785"/>
    <cellStyle name="Percent 2 41" xfId="26786"/>
    <cellStyle name="Percent 2 42" xfId="26787"/>
    <cellStyle name="Percent 2 43" xfId="26788"/>
    <cellStyle name="Percent 2 44" xfId="26789"/>
    <cellStyle name="Percent 2 45" xfId="26790"/>
    <cellStyle name="Percent 2 46" xfId="26791"/>
    <cellStyle name="Percent 2 47" xfId="26792"/>
    <cellStyle name="Percent 2 48" xfId="26793"/>
    <cellStyle name="Percent 2 49" xfId="26794"/>
    <cellStyle name="Percent 2 5" xfId="26795"/>
    <cellStyle name="Percent 2 5 10" xfId="26796"/>
    <cellStyle name="Percent 2 5 10 2" xfId="26797"/>
    <cellStyle name="Percent 2 5 11" xfId="26798"/>
    <cellStyle name="Percent 2 5 11 2" xfId="26799"/>
    <cellStyle name="Percent 2 5 12" xfId="26800"/>
    <cellStyle name="Percent 2 5 2" xfId="26801"/>
    <cellStyle name="Percent 2 5 3" xfId="26802"/>
    <cellStyle name="Percent 2 5 3 2" xfId="26803"/>
    <cellStyle name="Percent 2 5 3 2 2" xfId="26804"/>
    <cellStyle name="Percent 2 5 3 2 2 2" xfId="26805"/>
    <cellStyle name="Percent 2 5 3 2 3" xfId="26806"/>
    <cellStyle name="Percent 2 5 3 3" xfId="26807"/>
    <cellStyle name="Percent 2 5 3 3 2" xfId="26808"/>
    <cellStyle name="Percent 2 5 3 3 2 2" xfId="26809"/>
    <cellStyle name="Percent 2 5 3 3 3" xfId="26810"/>
    <cellStyle name="Percent 2 5 3 4" xfId="26811"/>
    <cellStyle name="Percent 2 5 3 4 2" xfId="26812"/>
    <cellStyle name="Percent 2 5 3 5" xfId="26813"/>
    <cellStyle name="Percent 2 5 3 5 2" xfId="26814"/>
    <cellStyle name="Percent 2 5 3 6" xfId="26815"/>
    <cellStyle name="Percent 2 5 4" xfId="26816"/>
    <cellStyle name="Percent 2 5 4 2" xfId="26817"/>
    <cellStyle name="Percent 2 5 4 2 2" xfId="26818"/>
    <cellStyle name="Percent 2 5 4 2 2 2" xfId="26819"/>
    <cellStyle name="Percent 2 5 4 2 3" xfId="26820"/>
    <cellStyle name="Percent 2 5 4 3" xfId="26821"/>
    <cellStyle name="Percent 2 5 4 3 2" xfId="26822"/>
    <cellStyle name="Percent 2 5 4 3 2 2" xfId="26823"/>
    <cellStyle name="Percent 2 5 4 3 3" xfId="26824"/>
    <cellStyle name="Percent 2 5 4 4" xfId="26825"/>
    <cellStyle name="Percent 2 5 4 4 2" xfId="26826"/>
    <cellStyle name="Percent 2 5 4 5" xfId="26827"/>
    <cellStyle name="Percent 2 5 4 5 2" xfId="26828"/>
    <cellStyle name="Percent 2 5 4 6" xfId="26829"/>
    <cellStyle name="Percent 2 5 5" xfId="26830"/>
    <cellStyle name="Percent 2 5 6" xfId="26831"/>
    <cellStyle name="Percent 2 5 7" xfId="26832"/>
    <cellStyle name="Percent 2 5 8" xfId="26833"/>
    <cellStyle name="Percent 2 5 8 2" xfId="26834"/>
    <cellStyle name="Percent 2 5 8 2 2" xfId="26835"/>
    <cellStyle name="Percent 2 5 8 3" xfId="26836"/>
    <cellStyle name="Percent 2 5 9" xfId="26837"/>
    <cellStyle name="Percent 2 5 9 2" xfId="26838"/>
    <cellStyle name="Percent 2 5 9 2 2" xfId="26839"/>
    <cellStyle name="Percent 2 5 9 3" xfId="26840"/>
    <cellStyle name="Percent 2 50" xfId="26841"/>
    <cellStyle name="Percent 2 51" xfId="26842"/>
    <cellStyle name="Percent 2 52" xfId="26843"/>
    <cellStyle name="Percent 2 53" xfId="26844"/>
    <cellStyle name="Percent 2 54" xfId="26845"/>
    <cellStyle name="Percent 2 55" xfId="26846"/>
    <cellStyle name="Percent 2 56" xfId="26847"/>
    <cellStyle name="Percent 2 57" xfId="26848"/>
    <cellStyle name="Percent 2 58" xfId="26849"/>
    <cellStyle name="Percent 2 59" xfId="26850"/>
    <cellStyle name="Percent 2 6" xfId="26851"/>
    <cellStyle name="Percent 2 6 2" xfId="26852"/>
    <cellStyle name="Percent 2 6 3" xfId="26853"/>
    <cellStyle name="Percent 2 6 4" xfId="26854"/>
    <cellStyle name="Percent 2 6 5" xfId="26855"/>
    <cellStyle name="Percent 2 6 6" xfId="26856"/>
    <cellStyle name="Percent 2 6 7" xfId="26857"/>
    <cellStyle name="Percent 2 60" xfId="26858"/>
    <cellStyle name="Percent 2 61" xfId="26859"/>
    <cellStyle name="Percent 2 62" xfId="26860"/>
    <cellStyle name="Percent 2 63" xfId="26861"/>
    <cellStyle name="Percent 2 64" xfId="26862"/>
    <cellStyle name="Percent 2 65" xfId="26863"/>
    <cellStyle name="Percent 2 66" xfId="26864"/>
    <cellStyle name="Percent 2 67" xfId="26865"/>
    <cellStyle name="Percent 2 68" xfId="26866"/>
    <cellStyle name="Percent 2 69" xfId="26867"/>
    <cellStyle name="Percent 2 7" xfId="26868"/>
    <cellStyle name="Percent 2 7 2" xfId="26869"/>
    <cellStyle name="Percent 2 70" xfId="26870"/>
    <cellStyle name="Percent 2 71" xfId="26871"/>
    <cellStyle name="Percent 2 71 2" xfId="31086"/>
    <cellStyle name="Percent 2 71 2 2" xfId="34657"/>
    <cellStyle name="Percent 2 71 3" xfId="32873"/>
    <cellStyle name="Percent 2 72" xfId="31083"/>
    <cellStyle name="Percent 2 72 2" xfId="34654"/>
    <cellStyle name="Percent 2 73" xfId="32870"/>
    <cellStyle name="Percent 2 8" xfId="26872"/>
    <cellStyle name="Percent 2 9" xfId="26873"/>
    <cellStyle name="Percent 20" xfId="26874"/>
    <cellStyle name="Percent 20 2" xfId="26875"/>
    <cellStyle name="Percent 20 2 2" xfId="26876"/>
    <cellStyle name="Percent 20 2 2 2" xfId="26877"/>
    <cellStyle name="Percent 20 2 3" xfId="26878"/>
    <cellStyle name="Percent 20 3" xfId="26879"/>
    <cellStyle name="Percent 20 3 2" xfId="26880"/>
    <cellStyle name="Percent 20 3 2 2" xfId="26881"/>
    <cellStyle name="Percent 20 3 3" xfId="26882"/>
    <cellStyle name="Percent 20 4" xfId="26883"/>
    <cellStyle name="Percent 20 4 2" xfId="26884"/>
    <cellStyle name="Percent 20 5" xfId="26885"/>
    <cellStyle name="Percent 20 5 2" xfId="26886"/>
    <cellStyle name="Percent 20 6" xfId="26887"/>
    <cellStyle name="Percent 21" xfId="26888"/>
    <cellStyle name="Percent 21 2" xfId="26889"/>
    <cellStyle name="Percent 21 2 2" xfId="31087"/>
    <cellStyle name="Percent 21 2 2 2" xfId="34658"/>
    <cellStyle name="Percent 21 2 3" xfId="32874"/>
    <cellStyle name="Percent 22" xfId="26890"/>
    <cellStyle name="Percent 22 2" xfId="26891"/>
    <cellStyle name="Percent 23" xfId="26892"/>
    <cellStyle name="Percent 23 2" xfId="26893"/>
    <cellStyle name="Percent 23 2 2" xfId="31089"/>
    <cellStyle name="Percent 23 2 2 2" xfId="34660"/>
    <cellStyle name="Percent 23 2 3" xfId="32876"/>
    <cellStyle name="Percent 23 3" xfId="31088"/>
    <cellStyle name="Percent 23 3 2" xfId="34659"/>
    <cellStyle name="Percent 23 4" xfId="32875"/>
    <cellStyle name="Percent 24" xfId="26894"/>
    <cellStyle name="Percent 24 2" xfId="26895"/>
    <cellStyle name="Percent 24 2 2" xfId="31091"/>
    <cellStyle name="Percent 24 2 2 2" xfId="34662"/>
    <cellStyle name="Percent 24 2 3" xfId="32878"/>
    <cellStyle name="Percent 24 3" xfId="31090"/>
    <cellStyle name="Percent 24 3 2" xfId="34661"/>
    <cellStyle name="Percent 24 4" xfId="32877"/>
    <cellStyle name="Percent 25" xfId="26896"/>
    <cellStyle name="Percent 25 2" xfId="26897"/>
    <cellStyle name="Percent 25 2 2" xfId="31093"/>
    <cellStyle name="Percent 25 2 2 2" xfId="34664"/>
    <cellStyle name="Percent 25 2 3" xfId="32880"/>
    <cellStyle name="Percent 25 3" xfId="31092"/>
    <cellStyle name="Percent 25 3 2" xfId="34663"/>
    <cellStyle name="Percent 25 4" xfId="32879"/>
    <cellStyle name="Percent 26" xfId="26898"/>
    <cellStyle name="Percent 26 2" xfId="31094"/>
    <cellStyle name="Percent 26 2 2" xfId="34665"/>
    <cellStyle name="Percent 26 3" xfId="32881"/>
    <cellStyle name="Percent 27" xfId="26899"/>
    <cellStyle name="Percent 27 2" xfId="31095"/>
    <cellStyle name="Percent 27 2 2" xfId="34666"/>
    <cellStyle name="Percent 27 3" xfId="32882"/>
    <cellStyle name="Percent 28" xfId="26900"/>
    <cellStyle name="Percent 28 2" xfId="31096"/>
    <cellStyle name="Percent 28 2 2" xfId="34667"/>
    <cellStyle name="Percent 28 3" xfId="32883"/>
    <cellStyle name="Percent 29" xfId="26901"/>
    <cellStyle name="Percent 29 2" xfId="31097"/>
    <cellStyle name="Percent 29 2 2" xfId="34668"/>
    <cellStyle name="Percent 29 3" xfId="32884"/>
    <cellStyle name="Percent 3" xfId="26902"/>
    <cellStyle name="Percent 3 10" xfId="26903"/>
    <cellStyle name="Percent 3 11" xfId="26904"/>
    <cellStyle name="Percent 3 12" xfId="26905"/>
    <cellStyle name="Percent 3 13" xfId="26906"/>
    <cellStyle name="Percent 3 14" xfId="26907"/>
    <cellStyle name="Percent 3 15" xfId="26908"/>
    <cellStyle name="Percent 3 16" xfId="26909"/>
    <cellStyle name="Percent 3 17" xfId="26910"/>
    <cellStyle name="Percent 3 18" xfId="26911"/>
    <cellStyle name="Percent 3 19" xfId="26912"/>
    <cellStyle name="Percent 3 2" xfId="26913"/>
    <cellStyle name="Percent 3 2 2" xfId="26914"/>
    <cellStyle name="Percent 3 2 3" xfId="26915"/>
    <cellStyle name="Percent 3 2 4" xfId="26916"/>
    <cellStyle name="Percent 3 2 5" xfId="26917"/>
    <cellStyle name="Percent 3 20" xfId="26918"/>
    <cellStyle name="Percent 3 21" xfId="26919"/>
    <cellStyle name="Percent 3 22" xfId="26920"/>
    <cellStyle name="Percent 3 23" xfId="26921"/>
    <cellStyle name="Percent 3 24" xfId="26922"/>
    <cellStyle name="Percent 3 25" xfId="26923"/>
    <cellStyle name="Percent 3 26" xfId="26924"/>
    <cellStyle name="Percent 3 27" xfId="26925"/>
    <cellStyle name="Percent 3 28" xfId="26926"/>
    <cellStyle name="Percent 3 29" xfId="26927"/>
    <cellStyle name="Percent 3 3" xfId="26928"/>
    <cellStyle name="Percent 3 3 2" xfId="26929"/>
    <cellStyle name="Percent 3 3 3" xfId="26930"/>
    <cellStyle name="Percent 3 3 3 2" xfId="26931"/>
    <cellStyle name="Percent 3 3 3 2 2" xfId="26932"/>
    <cellStyle name="Percent 3 3 3 2 2 2" xfId="26933"/>
    <cellStyle name="Percent 3 3 3 2 3" xfId="26934"/>
    <cellStyle name="Percent 3 3 3 3" xfId="26935"/>
    <cellStyle name="Percent 3 3 3 3 2" xfId="26936"/>
    <cellStyle name="Percent 3 3 3 3 2 2" xfId="26937"/>
    <cellStyle name="Percent 3 3 3 3 3" xfId="26938"/>
    <cellStyle name="Percent 3 3 3 4" xfId="26939"/>
    <cellStyle name="Percent 3 3 3 4 2" xfId="26940"/>
    <cellStyle name="Percent 3 3 3 5" xfId="26941"/>
    <cellStyle name="Percent 3 3 3 5 2" xfId="26942"/>
    <cellStyle name="Percent 3 3 3 6" xfId="26943"/>
    <cellStyle name="Percent 3 3 4" xfId="26944"/>
    <cellStyle name="Percent 3 3 4 2" xfId="26945"/>
    <cellStyle name="Percent 3 3 4 2 2" xfId="26946"/>
    <cellStyle name="Percent 3 3 4 2 2 2" xfId="26947"/>
    <cellStyle name="Percent 3 3 4 2 3" xfId="26948"/>
    <cellStyle name="Percent 3 3 4 3" xfId="26949"/>
    <cellStyle name="Percent 3 3 4 3 2" xfId="26950"/>
    <cellStyle name="Percent 3 3 4 3 2 2" xfId="26951"/>
    <cellStyle name="Percent 3 3 4 3 3" xfId="26952"/>
    <cellStyle name="Percent 3 3 4 4" xfId="26953"/>
    <cellStyle name="Percent 3 3 4 4 2" xfId="26954"/>
    <cellStyle name="Percent 3 3 4 5" xfId="26955"/>
    <cellStyle name="Percent 3 3 4 5 2" xfId="26956"/>
    <cellStyle name="Percent 3 3 4 6" xfId="26957"/>
    <cellStyle name="Percent 3 3 5" xfId="26958"/>
    <cellStyle name="Percent 3 3 5 2" xfId="26959"/>
    <cellStyle name="Percent 3 3 5 2 2" xfId="26960"/>
    <cellStyle name="Percent 3 3 5 3" xfId="26961"/>
    <cellStyle name="Percent 3 3 6" xfId="26962"/>
    <cellStyle name="Percent 3 3 6 2" xfId="26963"/>
    <cellStyle name="Percent 3 3 6 2 2" xfId="26964"/>
    <cellStyle name="Percent 3 3 6 3" xfId="26965"/>
    <cellStyle name="Percent 3 3 7" xfId="26966"/>
    <cellStyle name="Percent 3 3 7 2" xfId="26967"/>
    <cellStyle name="Percent 3 3 8" xfId="26968"/>
    <cellStyle name="Percent 3 3 8 2" xfId="26969"/>
    <cellStyle name="Percent 3 3 9" xfId="26970"/>
    <cellStyle name="Percent 3 30" xfId="26971"/>
    <cellStyle name="Percent 3 31" xfId="26972"/>
    <cellStyle name="Percent 3 32" xfId="26973"/>
    <cellStyle name="Percent 3 33" xfId="26974"/>
    <cellStyle name="Percent 3 34" xfId="26975"/>
    <cellStyle name="Percent 3 35" xfId="26976"/>
    <cellStyle name="Percent 3 36" xfId="26977"/>
    <cellStyle name="Percent 3 37" xfId="26978"/>
    <cellStyle name="Percent 3 38" xfId="26979"/>
    <cellStyle name="Percent 3 39" xfId="26980"/>
    <cellStyle name="Percent 3 4" xfId="26981"/>
    <cellStyle name="Percent 3 40" xfId="26982"/>
    <cellStyle name="Percent 3 41" xfId="26983"/>
    <cellStyle name="Percent 3 42" xfId="26984"/>
    <cellStyle name="Percent 3 43" xfId="26985"/>
    <cellStyle name="Percent 3 44" xfId="26986"/>
    <cellStyle name="Percent 3 45" xfId="26987"/>
    <cellStyle name="Percent 3 46" xfId="26988"/>
    <cellStyle name="Percent 3 47" xfId="26989"/>
    <cellStyle name="Percent 3 48" xfId="26990"/>
    <cellStyle name="Percent 3 49" xfId="26991"/>
    <cellStyle name="Percent 3 5" xfId="26992"/>
    <cellStyle name="Percent 3 50" xfId="26993"/>
    <cellStyle name="Percent 3 51" xfId="26994"/>
    <cellStyle name="Percent 3 52" xfId="26995"/>
    <cellStyle name="Percent 3 53" xfId="26996"/>
    <cellStyle name="Percent 3 54" xfId="26997"/>
    <cellStyle name="Percent 3 55" xfId="26998"/>
    <cellStyle name="Percent 3 56" xfId="26999"/>
    <cellStyle name="Percent 3 57" xfId="27000"/>
    <cellStyle name="Percent 3 58" xfId="27001"/>
    <cellStyle name="Percent 3 59" xfId="27002"/>
    <cellStyle name="Percent 3 6" xfId="27003"/>
    <cellStyle name="Percent 3 60" xfId="27004"/>
    <cellStyle name="Percent 3 61" xfId="27005"/>
    <cellStyle name="Percent 3 62" xfId="27006"/>
    <cellStyle name="Percent 3 63" xfId="27007"/>
    <cellStyle name="Percent 3 64" xfId="27008"/>
    <cellStyle name="Percent 3 65" xfId="27009"/>
    <cellStyle name="Percent 3 66" xfId="27010"/>
    <cellStyle name="Percent 3 66 2" xfId="31098"/>
    <cellStyle name="Percent 3 66 2 2" xfId="34669"/>
    <cellStyle name="Percent 3 66 3" xfId="32885"/>
    <cellStyle name="Percent 3 7" xfId="27011"/>
    <cellStyle name="Percent 3 8" xfId="27012"/>
    <cellStyle name="Percent 3 8 2" xfId="27013"/>
    <cellStyle name="Percent 3 8 2 2" xfId="31100"/>
    <cellStyle name="Percent 3 8 2 2 2" xfId="34671"/>
    <cellStyle name="Percent 3 8 2 3" xfId="32887"/>
    <cellStyle name="Percent 3 8 3" xfId="31099"/>
    <cellStyle name="Percent 3 8 3 2" xfId="34670"/>
    <cellStyle name="Percent 3 8 4" xfId="32886"/>
    <cellStyle name="Percent 3 9" xfId="27014"/>
    <cellStyle name="Percent 30" xfId="27015"/>
    <cellStyle name="Percent 30 2" xfId="31101"/>
    <cellStyle name="Percent 30 2 2" xfId="34672"/>
    <cellStyle name="Percent 30 3" xfId="32888"/>
    <cellStyle name="Percent 31" xfId="27016"/>
    <cellStyle name="Percent 31 2" xfId="31102"/>
    <cellStyle name="Percent 31 2 2" xfId="34673"/>
    <cellStyle name="Percent 31 3" xfId="32889"/>
    <cellStyle name="Percent 32" xfId="27017"/>
    <cellStyle name="Percent 32 2" xfId="31103"/>
    <cellStyle name="Percent 32 2 2" xfId="34674"/>
    <cellStyle name="Percent 32 3" xfId="32890"/>
    <cellStyle name="Percent 33" xfId="27018"/>
    <cellStyle name="Percent 33 2" xfId="31104"/>
    <cellStyle name="Percent 33 2 2" xfId="34675"/>
    <cellStyle name="Percent 33 3" xfId="32891"/>
    <cellStyle name="Percent 34" xfId="27019"/>
    <cellStyle name="Percent 34 2" xfId="31105"/>
    <cellStyle name="Percent 34 2 2" xfId="34676"/>
    <cellStyle name="Percent 34 3" xfId="32892"/>
    <cellStyle name="Percent 35" xfId="27020"/>
    <cellStyle name="Percent 35 2" xfId="31106"/>
    <cellStyle name="Percent 35 2 2" xfId="34677"/>
    <cellStyle name="Percent 35 3" xfId="32893"/>
    <cellStyle name="Percent 36" xfId="27021"/>
    <cellStyle name="Percent 37" xfId="27022"/>
    <cellStyle name="Percent 37 2" xfId="31107"/>
    <cellStyle name="Percent 37 2 2" xfId="34678"/>
    <cellStyle name="Percent 37 3" xfId="32894"/>
    <cellStyle name="Percent 38" xfId="27023"/>
    <cellStyle name="Percent 38 2" xfId="31108"/>
    <cellStyle name="Percent 38 2 2" xfId="34679"/>
    <cellStyle name="Percent 38 3" xfId="32895"/>
    <cellStyle name="Percent 39" xfId="27024"/>
    <cellStyle name="Percent 39 2" xfId="31109"/>
    <cellStyle name="Percent 39 2 2" xfId="34680"/>
    <cellStyle name="Percent 39 3" xfId="32896"/>
    <cellStyle name="Percent 4" xfId="27025"/>
    <cellStyle name="Percent 4 10" xfId="27026"/>
    <cellStyle name="Percent 4 11" xfId="27027"/>
    <cellStyle name="Percent 4 12" xfId="27028"/>
    <cellStyle name="Percent 4 13" xfId="27029"/>
    <cellStyle name="Percent 4 14" xfId="27030"/>
    <cellStyle name="Percent 4 15" xfId="27031"/>
    <cellStyle name="Percent 4 16" xfId="27032"/>
    <cellStyle name="Percent 4 17" xfId="27033"/>
    <cellStyle name="Percent 4 18" xfId="27034"/>
    <cellStyle name="Percent 4 19" xfId="27035"/>
    <cellStyle name="Percent 4 2" xfId="27036"/>
    <cellStyle name="Percent 4 2 2" xfId="27037"/>
    <cellStyle name="Percent 4 2 3" xfId="27038"/>
    <cellStyle name="Percent 4 2 4" xfId="27039"/>
    <cellStyle name="Percent 4 20" xfId="27040"/>
    <cellStyle name="Percent 4 21" xfId="27041"/>
    <cellStyle name="Percent 4 22" xfId="27042"/>
    <cellStyle name="Percent 4 23" xfId="27043"/>
    <cellStyle name="Percent 4 24" xfId="27044"/>
    <cellStyle name="Percent 4 25" xfId="27045"/>
    <cellStyle name="Percent 4 26" xfId="27046"/>
    <cellStyle name="Percent 4 27" xfId="27047"/>
    <cellStyle name="Percent 4 28" xfId="27048"/>
    <cellStyle name="Percent 4 29" xfId="27049"/>
    <cellStyle name="Percent 4 3" xfId="27050"/>
    <cellStyle name="Percent 4 3 2" xfId="27051"/>
    <cellStyle name="Percent 4 3 3" xfId="27052"/>
    <cellStyle name="Percent 4 3 4" xfId="27053"/>
    <cellStyle name="Percent 4 30" xfId="27054"/>
    <cellStyle name="Percent 4 31" xfId="27055"/>
    <cellStyle name="Percent 4 32" xfId="27056"/>
    <cellStyle name="Percent 4 33" xfId="27057"/>
    <cellStyle name="Percent 4 34" xfId="27058"/>
    <cellStyle name="Percent 4 35" xfId="27059"/>
    <cellStyle name="Percent 4 36" xfId="27060"/>
    <cellStyle name="Percent 4 37" xfId="27061"/>
    <cellStyle name="Percent 4 38" xfId="27062"/>
    <cellStyle name="Percent 4 39" xfId="27063"/>
    <cellStyle name="Percent 4 4" xfId="27064"/>
    <cellStyle name="Percent 4 40" xfId="27065"/>
    <cellStyle name="Percent 4 41" xfId="27066"/>
    <cellStyle name="Percent 4 42" xfId="27067"/>
    <cellStyle name="Percent 4 43" xfId="27068"/>
    <cellStyle name="Percent 4 44" xfId="27069"/>
    <cellStyle name="Percent 4 45" xfId="27070"/>
    <cellStyle name="Percent 4 46" xfId="27071"/>
    <cellStyle name="Percent 4 47" xfId="27072"/>
    <cellStyle name="Percent 4 48" xfId="27073"/>
    <cellStyle name="Percent 4 49" xfId="27074"/>
    <cellStyle name="Percent 4 5" xfId="27075"/>
    <cellStyle name="Percent 4 5 2" xfId="27076"/>
    <cellStyle name="Percent 4 50" xfId="27077"/>
    <cellStyle name="Percent 4 51" xfId="27078"/>
    <cellStyle name="Percent 4 52" xfId="27079"/>
    <cellStyle name="Percent 4 53" xfId="27080"/>
    <cellStyle name="Percent 4 54" xfId="27081"/>
    <cellStyle name="Percent 4 55" xfId="27082"/>
    <cellStyle name="Percent 4 56" xfId="27083"/>
    <cellStyle name="Percent 4 57" xfId="27084"/>
    <cellStyle name="Percent 4 58" xfId="27085"/>
    <cellStyle name="Percent 4 59" xfId="27086"/>
    <cellStyle name="Percent 4 6" xfId="27087"/>
    <cellStyle name="Percent 4 60" xfId="27088"/>
    <cellStyle name="Percent 4 61" xfId="27089"/>
    <cellStyle name="Percent 4 62" xfId="27090"/>
    <cellStyle name="Percent 4 63" xfId="27091"/>
    <cellStyle name="Percent 4 64" xfId="27092"/>
    <cellStyle name="Percent 4 65" xfId="27093"/>
    <cellStyle name="Percent 4 66" xfId="27094"/>
    <cellStyle name="Percent 4 66 2" xfId="27095"/>
    <cellStyle name="Percent 4 66 2 2" xfId="31111"/>
    <cellStyle name="Percent 4 66 2 2 2" xfId="34682"/>
    <cellStyle name="Percent 4 66 2 3" xfId="32898"/>
    <cellStyle name="Percent 4 66 3" xfId="31110"/>
    <cellStyle name="Percent 4 66 3 2" xfId="34681"/>
    <cellStyle name="Percent 4 66 4" xfId="32897"/>
    <cellStyle name="Percent 4 67" xfId="27096"/>
    <cellStyle name="Percent 4 67 2" xfId="31112"/>
    <cellStyle name="Percent 4 67 2 2" xfId="34683"/>
    <cellStyle name="Percent 4 67 3" xfId="32899"/>
    <cellStyle name="Percent 4 7" xfId="27097"/>
    <cellStyle name="Percent 4 8" xfId="27098"/>
    <cellStyle name="Percent 4 9" xfId="27099"/>
    <cellStyle name="Percent 40" xfId="27100"/>
    <cellStyle name="Percent 40 2" xfId="31113"/>
    <cellStyle name="Percent 40 2 2" xfId="34684"/>
    <cellStyle name="Percent 40 3" xfId="32900"/>
    <cellStyle name="Percent 41" xfId="27101"/>
    <cellStyle name="Percent 41 2" xfId="31114"/>
    <cellStyle name="Percent 41 2 2" xfId="34685"/>
    <cellStyle name="Percent 41 3" xfId="32901"/>
    <cellStyle name="Percent 42" xfId="27102"/>
    <cellStyle name="Percent 42 2" xfId="31115"/>
    <cellStyle name="Percent 42 2 2" xfId="34686"/>
    <cellStyle name="Percent 42 3" xfId="32902"/>
    <cellStyle name="Percent 43" xfId="27103"/>
    <cellStyle name="Percent 43 2" xfId="31116"/>
    <cellStyle name="Percent 43 2 2" xfId="34687"/>
    <cellStyle name="Percent 43 3" xfId="32903"/>
    <cellStyle name="Percent 44" xfId="27104"/>
    <cellStyle name="Percent 44 2" xfId="31117"/>
    <cellStyle name="Percent 44 2 2" xfId="34688"/>
    <cellStyle name="Percent 44 3" xfId="32904"/>
    <cellStyle name="Percent 5" xfId="27105"/>
    <cellStyle name="Percent 5 10" xfId="27106"/>
    <cellStyle name="Percent 5 11" xfId="27107"/>
    <cellStyle name="Percent 5 12" xfId="27108"/>
    <cellStyle name="Percent 5 13" xfId="27109"/>
    <cellStyle name="Percent 5 14" xfId="27110"/>
    <cellStyle name="Percent 5 15" xfId="27111"/>
    <cellStyle name="Percent 5 16" xfId="27112"/>
    <cellStyle name="Percent 5 17" xfId="27113"/>
    <cellStyle name="Percent 5 18" xfId="27114"/>
    <cellStyle name="Percent 5 19" xfId="27115"/>
    <cellStyle name="Percent 5 2" xfId="27116"/>
    <cellStyle name="Percent 5 2 2" xfId="27117"/>
    <cellStyle name="Percent 5 2 2 2" xfId="27118"/>
    <cellStyle name="Percent 5 2 2 2 2" xfId="27119"/>
    <cellStyle name="Percent 5 2 2 2 3" xfId="27120"/>
    <cellStyle name="Percent 5 2 2 3" xfId="27121"/>
    <cellStyle name="Percent 5 2 2 4" xfId="27122"/>
    <cellStyle name="Percent 5 2 3" xfId="27123"/>
    <cellStyle name="Percent 5 2 4" xfId="27124"/>
    <cellStyle name="Percent 5 2 5" xfId="27125"/>
    <cellStyle name="Percent 5 20" xfId="27126"/>
    <cellStyle name="Percent 5 21" xfId="27127"/>
    <cellStyle name="Percent 5 22" xfId="27128"/>
    <cellStyle name="Percent 5 23" xfId="27129"/>
    <cellStyle name="Percent 5 24" xfId="27130"/>
    <cellStyle name="Percent 5 25" xfId="27131"/>
    <cellStyle name="Percent 5 26" xfId="27132"/>
    <cellStyle name="Percent 5 27" xfId="27133"/>
    <cellStyle name="Percent 5 28" xfId="27134"/>
    <cellStyle name="Percent 5 29" xfId="27135"/>
    <cellStyle name="Percent 5 3" xfId="27136"/>
    <cellStyle name="Percent 5 3 2" xfId="27137"/>
    <cellStyle name="Percent 5 30" xfId="27138"/>
    <cellStyle name="Percent 5 31" xfId="27139"/>
    <cellStyle name="Percent 5 32" xfId="27140"/>
    <cellStyle name="Percent 5 33" xfId="27141"/>
    <cellStyle name="Percent 5 34" xfId="27142"/>
    <cellStyle name="Percent 5 35" xfId="27143"/>
    <cellStyle name="Percent 5 36" xfId="27144"/>
    <cellStyle name="Percent 5 37" xfId="27145"/>
    <cellStyle name="Percent 5 38" xfId="27146"/>
    <cellStyle name="Percent 5 39" xfId="27147"/>
    <cellStyle name="Percent 5 4" xfId="27148"/>
    <cellStyle name="Percent 5 4 2" xfId="27149"/>
    <cellStyle name="Percent 5 40" xfId="27150"/>
    <cellStyle name="Percent 5 41" xfId="27151"/>
    <cellStyle name="Percent 5 42" xfId="27152"/>
    <cellStyle name="Percent 5 43" xfId="27153"/>
    <cellStyle name="Percent 5 44" xfId="27154"/>
    <cellStyle name="Percent 5 45" xfId="27155"/>
    <cellStyle name="Percent 5 46" xfId="27156"/>
    <cellStyle name="Percent 5 47" xfId="27157"/>
    <cellStyle name="Percent 5 48" xfId="27158"/>
    <cellStyle name="Percent 5 49" xfId="27159"/>
    <cellStyle name="Percent 5 5" xfId="27160"/>
    <cellStyle name="Percent 5 50" xfId="27161"/>
    <cellStyle name="Percent 5 51" xfId="27162"/>
    <cellStyle name="Percent 5 52" xfId="27163"/>
    <cellStyle name="Percent 5 53" xfId="27164"/>
    <cellStyle name="Percent 5 54" xfId="27165"/>
    <cellStyle name="Percent 5 55" xfId="27166"/>
    <cellStyle name="Percent 5 56" xfId="27167"/>
    <cellStyle name="Percent 5 57" xfId="27168"/>
    <cellStyle name="Percent 5 58" xfId="27169"/>
    <cellStyle name="Percent 5 59" xfId="27170"/>
    <cellStyle name="Percent 5 59 2" xfId="27171"/>
    <cellStyle name="Percent 5 59 2 2" xfId="27172"/>
    <cellStyle name="Percent 5 59 2 2 2" xfId="27173"/>
    <cellStyle name="Percent 5 59 2 3" xfId="27174"/>
    <cellStyle name="Percent 5 59 3" xfId="27175"/>
    <cellStyle name="Percent 5 59 3 2" xfId="27176"/>
    <cellStyle name="Percent 5 59 3 2 2" xfId="27177"/>
    <cellStyle name="Percent 5 59 3 3" xfId="27178"/>
    <cellStyle name="Percent 5 59 4" xfId="27179"/>
    <cellStyle name="Percent 5 59 4 2" xfId="27180"/>
    <cellStyle name="Percent 5 59 5" xfId="27181"/>
    <cellStyle name="Percent 5 59 5 2" xfId="27182"/>
    <cellStyle name="Percent 5 59 6" xfId="27183"/>
    <cellStyle name="Percent 5 6" xfId="27184"/>
    <cellStyle name="Percent 5 60" xfId="27185"/>
    <cellStyle name="Percent 5 60 2" xfId="27186"/>
    <cellStyle name="Percent 5 60 2 2" xfId="27187"/>
    <cellStyle name="Percent 5 60 2 2 2" xfId="27188"/>
    <cellStyle name="Percent 5 60 2 3" xfId="27189"/>
    <cellStyle name="Percent 5 60 3" xfId="27190"/>
    <cellStyle name="Percent 5 60 3 2" xfId="27191"/>
    <cellStyle name="Percent 5 60 3 2 2" xfId="27192"/>
    <cellStyle name="Percent 5 60 3 3" xfId="27193"/>
    <cellStyle name="Percent 5 60 4" xfId="27194"/>
    <cellStyle name="Percent 5 60 4 2" xfId="27195"/>
    <cellStyle name="Percent 5 60 5" xfId="27196"/>
    <cellStyle name="Percent 5 60 5 2" xfId="27197"/>
    <cellStyle name="Percent 5 60 6" xfId="27198"/>
    <cellStyle name="Percent 5 61" xfId="27199"/>
    <cellStyle name="Percent 5 61 2" xfId="27200"/>
    <cellStyle name="Percent 5 61 2 2" xfId="27201"/>
    <cellStyle name="Percent 5 61 2 2 2" xfId="27202"/>
    <cellStyle name="Percent 5 61 2 3" xfId="27203"/>
    <cellStyle name="Percent 5 61 3" xfId="27204"/>
    <cellStyle name="Percent 5 61 3 2" xfId="27205"/>
    <cellStyle name="Percent 5 61 3 2 2" xfId="27206"/>
    <cellStyle name="Percent 5 61 3 3" xfId="27207"/>
    <cellStyle name="Percent 5 61 4" xfId="27208"/>
    <cellStyle name="Percent 5 61 4 2" xfId="27209"/>
    <cellStyle name="Percent 5 61 5" xfId="27210"/>
    <cellStyle name="Percent 5 61 5 2" xfId="27211"/>
    <cellStyle name="Percent 5 61 6" xfId="27212"/>
    <cellStyle name="Percent 5 62" xfId="27213"/>
    <cellStyle name="Percent 5 62 2" xfId="27214"/>
    <cellStyle name="Percent 5 62 2 2" xfId="27215"/>
    <cellStyle name="Percent 5 62 2 2 2" xfId="27216"/>
    <cellStyle name="Percent 5 62 2 3" xfId="27217"/>
    <cellStyle name="Percent 5 62 3" xfId="27218"/>
    <cellStyle name="Percent 5 62 3 2" xfId="27219"/>
    <cellStyle name="Percent 5 62 3 2 2" xfId="27220"/>
    <cellStyle name="Percent 5 62 3 3" xfId="27221"/>
    <cellStyle name="Percent 5 62 4" xfId="27222"/>
    <cellStyle name="Percent 5 62 4 2" xfId="27223"/>
    <cellStyle name="Percent 5 62 5" xfId="27224"/>
    <cellStyle name="Percent 5 62 5 2" xfId="27225"/>
    <cellStyle name="Percent 5 62 6" xfId="27226"/>
    <cellStyle name="Percent 5 63" xfId="27227"/>
    <cellStyle name="Percent 5 63 2" xfId="27228"/>
    <cellStyle name="Percent 5 63 2 2" xfId="27229"/>
    <cellStyle name="Percent 5 63 2 2 2" xfId="27230"/>
    <cellStyle name="Percent 5 63 2 3" xfId="27231"/>
    <cellStyle name="Percent 5 63 3" xfId="27232"/>
    <cellStyle name="Percent 5 63 3 2" xfId="27233"/>
    <cellStyle name="Percent 5 63 3 2 2" xfId="27234"/>
    <cellStyle name="Percent 5 63 3 3" xfId="27235"/>
    <cellStyle name="Percent 5 63 4" xfId="27236"/>
    <cellStyle name="Percent 5 63 4 2" xfId="27237"/>
    <cellStyle name="Percent 5 63 5" xfId="27238"/>
    <cellStyle name="Percent 5 63 5 2" xfId="27239"/>
    <cellStyle name="Percent 5 63 6" xfId="27240"/>
    <cellStyle name="Percent 5 64" xfId="27241"/>
    <cellStyle name="Percent 5 64 2" xfId="27242"/>
    <cellStyle name="Percent 5 64 2 2" xfId="27243"/>
    <cellStyle name="Percent 5 64 2 2 2" xfId="27244"/>
    <cellStyle name="Percent 5 64 2 3" xfId="27245"/>
    <cellStyle name="Percent 5 64 3" xfId="27246"/>
    <cellStyle name="Percent 5 64 3 2" xfId="27247"/>
    <cellStyle name="Percent 5 64 3 2 2" xfId="27248"/>
    <cellStyle name="Percent 5 64 3 3" xfId="27249"/>
    <cellStyle name="Percent 5 64 4" xfId="27250"/>
    <cellStyle name="Percent 5 64 4 2" xfId="27251"/>
    <cellStyle name="Percent 5 64 5" xfId="27252"/>
    <cellStyle name="Percent 5 64 5 2" xfId="27253"/>
    <cellStyle name="Percent 5 64 6" xfId="27254"/>
    <cellStyle name="Percent 5 7" xfId="27255"/>
    <cellStyle name="Percent 5 8" xfId="27256"/>
    <cellStyle name="Percent 5 9" xfId="27257"/>
    <cellStyle name="Percent 6" xfId="27258"/>
    <cellStyle name="Percent 6 2" xfId="27259"/>
    <cellStyle name="Percent 6 2 2" xfId="31118"/>
    <cellStyle name="Percent 6 2 2 2" xfId="34689"/>
    <cellStyle name="Percent 6 2 3" xfId="32905"/>
    <cellStyle name="Percent 7" xfId="27260"/>
    <cellStyle name="Percent 7 10" xfId="27261"/>
    <cellStyle name="Percent 7 11" xfId="27262"/>
    <cellStyle name="Percent 7 12" xfId="27263"/>
    <cellStyle name="Percent 7 13" xfId="27264"/>
    <cellStyle name="Percent 7 14" xfId="27265"/>
    <cellStyle name="Percent 7 15" xfId="27266"/>
    <cellStyle name="Percent 7 16" xfId="27267"/>
    <cellStyle name="Percent 7 17" xfId="27268"/>
    <cellStyle name="Percent 7 18" xfId="27269"/>
    <cellStyle name="Percent 7 19" xfId="27270"/>
    <cellStyle name="Percent 7 2" xfId="27271"/>
    <cellStyle name="Percent 7 20" xfId="27272"/>
    <cellStyle name="Percent 7 21" xfId="27273"/>
    <cellStyle name="Percent 7 22" xfId="27274"/>
    <cellStyle name="Percent 7 23" xfId="27275"/>
    <cellStyle name="Percent 7 24" xfId="27276"/>
    <cellStyle name="Percent 7 25" xfId="27277"/>
    <cellStyle name="Percent 7 26" xfId="27278"/>
    <cellStyle name="Percent 7 27" xfId="27279"/>
    <cellStyle name="Percent 7 28" xfId="27280"/>
    <cellStyle name="Percent 7 29" xfId="27281"/>
    <cellStyle name="Percent 7 3" xfId="27282"/>
    <cellStyle name="Percent 7 30" xfId="27283"/>
    <cellStyle name="Percent 7 31" xfId="27284"/>
    <cellStyle name="Percent 7 32" xfId="27285"/>
    <cellStyle name="Percent 7 33" xfId="27286"/>
    <cellStyle name="Percent 7 34" xfId="27287"/>
    <cellStyle name="Percent 7 35" xfId="27288"/>
    <cellStyle name="Percent 7 36" xfId="27289"/>
    <cellStyle name="Percent 7 37" xfId="27290"/>
    <cellStyle name="Percent 7 38" xfId="27291"/>
    <cellStyle name="Percent 7 39" xfId="27292"/>
    <cellStyle name="Percent 7 4" xfId="27293"/>
    <cellStyle name="Percent 7 40" xfId="27294"/>
    <cellStyle name="Percent 7 41" xfId="27295"/>
    <cellStyle name="Percent 7 42" xfId="27296"/>
    <cellStyle name="Percent 7 43" xfId="27297"/>
    <cellStyle name="Percent 7 44" xfId="27298"/>
    <cellStyle name="Percent 7 45" xfId="27299"/>
    <cellStyle name="Percent 7 46" xfId="27300"/>
    <cellStyle name="Percent 7 47" xfId="27301"/>
    <cellStyle name="Percent 7 48" xfId="27302"/>
    <cellStyle name="Percent 7 49" xfId="27303"/>
    <cellStyle name="Percent 7 5" xfId="27304"/>
    <cellStyle name="Percent 7 50" xfId="27305"/>
    <cellStyle name="Percent 7 51" xfId="27306"/>
    <cellStyle name="Percent 7 52" xfId="27307"/>
    <cellStyle name="Percent 7 53" xfId="27308"/>
    <cellStyle name="Percent 7 54" xfId="27309"/>
    <cellStyle name="Percent 7 55" xfId="27310"/>
    <cellStyle name="Percent 7 56" xfId="27311"/>
    <cellStyle name="Percent 7 57" xfId="27312"/>
    <cellStyle name="Percent 7 58" xfId="27313"/>
    <cellStyle name="Percent 7 59" xfId="27314"/>
    <cellStyle name="Percent 7 6" xfId="27315"/>
    <cellStyle name="Percent 7 60" xfId="27316"/>
    <cellStyle name="Percent 7 61" xfId="27317"/>
    <cellStyle name="Percent 7 62" xfId="27318"/>
    <cellStyle name="Percent 7 63" xfId="27319"/>
    <cellStyle name="Percent 7 64" xfId="27320"/>
    <cellStyle name="Percent 7 7" xfId="27321"/>
    <cellStyle name="Percent 7 8" xfId="27322"/>
    <cellStyle name="Percent 7 9" xfId="27323"/>
    <cellStyle name="Percent 8" xfId="27324"/>
    <cellStyle name="Percent 8 10" xfId="27325"/>
    <cellStyle name="Percent 8 11" xfId="27326"/>
    <cellStyle name="Percent 8 12" xfId="27327"/>
    <cellStyle name="Percent 8 13" xfId="27328"/>
    <cellStyle name="Percent 8 14" xfId="27329"/>
    <cellStyle name="Percent 8 15" xfId="27330"/>
    <cellStyle name="Percent 8 16" xfId="27331"/>
    <cellStyle name="Percent 8 17" xfId="27332"/>
    <cellStyle name="Percent 8 18" xfId="27333"/>
    <cellStyle name="Percent 8 19" xfId="27334"/>
    <cellStyle name="Percent 8 2" xfId="27335"/>
    <cellStyle name="Percent 8 20" xfId="27336"/>
    <cellStyle name="Percent 8 21" xfId="27337"/>
    <cellStyle name="Percent 8 22" xfId="27338"/>
    <cellStyle name="Percent 8 23" xfId="27339"/>
    <cellStyle name="Percent 8 24" xfId="27340"/>
    <cellStyle name="Percent 8 25" xfId="27341"/>
    <cellStyle name="Percent 8 26" xfId="27342"/>
    <cellStyle name="Percent 8 27" xfId="27343"/>
    <cellStyle name="Percent 8 28" xfId="27344"/>
    <cellStyle name="Percent 8 29" xfId="27345"/>
    <cellStyle name="Percent 8 3" xfId="27346"/>
    <cellStyle name="Percent 8 30" xfId="27347"/>
    <cellStyle name="Percent 8 31" xfId="27348"/>
    <cellStyle name="Percent 8 32" xfId="27349"/>
    <cellStyle name="Percent 8 33" xfId="27350"/>
    <cellStyle name="Percent 8 34" xfId="27351"/>
    <cellStyle name="Percent 8 35" xfId="27352"/>
    <cellStyle name="Percent 8 36" xfId="27353"/>
    <cellStyle name="Percent 8 37" xfId="27354"/>
    <cellStyle name="Percent 8 38" xfId="27355"/>
    <cellStyle name="Percent 8 39" xfId="27356"/>
    <cellStyle name="Percent 8 4" xfId="27357"/>
    <cellStyle name="Percent 8 40" xfId="27358"/>
    <cellStyle name="Percent 8 41" xfId="27359"/>
    <cellStyle name="Percent 8 42" xfId="27360"/>
    <cellStyle name="Percent 8 43" xfId="27361"/>
    <cellStyle name="Percent 8 44" xfId="27362"/>
    <cellStyle name="Percent 8 45" xfId="27363"/>
    <cellStyle name="Percent 8 46" xfId="27364"/>
    <cellStyle name="Percent 8 47" xfId="27365"/>
    <cellStyle name="Percent 8 48" xfId="27366"/>
    <cellStyle name="Percent 8 49" xfId="27367"/>
    <cellStyle name="Percent 8 5" xfId="27368"/>
    <cellStyle name="Percent 8 50" xfId="27369"/>
    <cellStyle name="Percent 8 51" xfId="27370"/>
    <cellStyle name="Percent 8 52" xfId="27371"/>
    <cellStyle name="Percent 8 53" xfId="27372"/>
    <cellStyle name="Percent 8 54" xfId="27373"/>
    <cellStyle name="Percent 8 55" xfId="27374"/>
    <cellStyle name="Percent 8 56" xfId="27375"/>
    <cellStyle name="Percent 8 57" xfId="27376"/>
    <cellStyle name="Percent 8 58" xfId="27377"/>
    <cellStyle name="Percent 8 59" xfId="27378"/>
    <cellStyle name="Percent 8 6" xfId="27379"/>
    <cellStyle name="Percent 8 60" xfId="27380"/>
    <cellStyle name="Percent 8 61" xfId="27381"/>
    <cellStyle name="Percent 8 62" xfId="27382"/>
    <cellStyle name="Percent 8 63" xfId="27383"/>
    <cellStyle name="Percent 8 64" xfId="27384"/>
    <cellStyle name="Percent 8 7" xfId="27385"/>
    <cellStyle name="Percent 8 8" xfId="27386"/>
    <cellStyle name="Percent 8 9" xfId="27387"/>
    <cellStyle name="Percent 9" xfId="27388"/>
    <cellStyle name="Percent 9 10" xfId="27389"/>
    <cellStyle name="Percent 9 11" xfId="27390"/>
    <cellStyle name="Percent 9 12" xfId="27391"/>
    <cellStyle name="Percent 9 13" xfId="27392"/>
    <cellStyle name="Percent 9 14" xfId="27393"/>
    <cellStyle name="Percent 9 15" xfId="27394"/>
    <cellStyle name="Percent 9 16" xfId="27395"/>
    <cellStyle name="Percent 9 17" xfId="27396"/>
    <cellStyle name="Percent 9 18" xfId="27397"/>
    <cellStyle name="Percent 9 19" xfId="27398"/>
    <cellStyle name="Percent 9 2" xfId="27399"/>
    <cellStyle name="Percent 9 20" xfId="27400"/>
    <cellStyle name="Percent 9 21" xfId="27401"/>
    <cellStyle name="Percent 9 22" xfId="27402"/>
    <cellStyle name="Percent 9 23" xfId="27403"/>
    <cellStyle name="Percent 9 24" xfId="27404"/>
    <cellStyle name="Percent 9 25" xfId="27405"/>
    <cellStyle name="Percent 9 26" xfId="27406"/>
    <cellStyle name="Percent 9 27" xfId="27407"/>
    <cellStyle name="Percent 9 28" xfId="27408"/>
    <cellStyle name="Percent 9 29" xfId="27409"/>
    <cellStyle name="Percent 9 3" xfId="27410"/>
    <cellStyle name="Percent 9 30" xfId="27411"/>
    <cellStyle name="Percent 9 31" xfId="27412"/>
    <cellStyle name="Percent 9 32" xfId="27413"/>
    <cellStyle name="Percent 9 33" xfId="27414"/>
    <cellStyle name="Percent 9 34" xfId="27415"/>
    <cellStyle name="Percent 9 35" xfId="27416"/>
    <cellStyle name="Percent 9 36" xfId="27417"/>
    <cellStyle name="Percent 9 37" xfId="27418"/>
    <cellStyle name="Percent 9 38" xfId="27419"/>
    <cellStyle name="Percent 9 39" xfId="27420"/>
    <cellStyle name="Percent 9 4" xfId="27421"/>
    <cellStyle name="Percent 9 40" xfId="27422"/>
    <cellStyle name="Percent 9 41" xfId="27423"/>
    <cellStyle name="Percent 9 42" xfId="27424"/>
    <cellStyle name="Percent 9 43" xfId="27425"/>
    <cellStyle name="Percent 9 44" xfId="27426"/>
    <cellStyle name="Percent 9 45" xfId="27427"/>
    <cellStyle name="Percent 9 46" xfId="27428"/>
    <cellStyle name="Percent 9 47" xfId="27429"/>
    <cellStyle name="Percent 9 48" xfId="27430"/>
    <cellStyle name="Percent 9 49" xfId="27431"/>
    <cellStyle name="Percent 9 5" xfId="27432"/>
    <cellStyle name="Percent 9 50" xfId="27433"/>
    <cellStyle name="Percent 9 51" xfId="27434"/>
    <cellStyle name="Percent 9 52" xfId="27435"/>
    <cellStyle name="Percent 9 53" xfId="27436"/>
    <cellStyle name="Percent 9 54" xfId="27437"/>
    <cellStyle name="Percent 9 55" xfId="27438"/>
    <cellStyle name="Percent 9 56" xfId="27439"/>
    <cellStyle name="Percent 9 57" xfId="27440"/>
    <cellStyle name="Percent 9 58" xfId="27441"/>
    <cellStyle name="Percent 9 59" xfId="27442"/>
    <cellStyle name="Percent 9 6" xfId="27443"/>
    <cellStyle name="Percent 9 60" xfId="27444"/>
    <cellStyle name="Percent 9 61" xfId="27445"/>
    <cellStyle name="Percent 9 62" xfId="27446"/>
    <cellStyle name="Percent 9 63" xfId="27447"/>
    <cellStyle name="Percent 9 64" xfId="27448"/>
    <cellStyle name="Percent 9 7" xfId="27449"/>
    <cellStyle name="Percent 9 8" xfId="27450"/>
    <cellStyle name="Percent 9 9" xfId="27451"/>
    <cellStyle name="PERCENTAGE" xfId="27452"/>
    <cellStyle name="PERCENTAGE 2" xfId="27453"/>
    <cellStyle name="PERCENTAGE 2 2" xfId="27454"/>
    <cellStyle name="PERCENTAGE 2 2 2" xfId="27455"/>
    <cellStyle name="PERCENTAGE 2 3" xfId="27456"/>
    <cellStyle name="PERCENTAGE 2 3 2" xfId="27457"/>
    <cellStyle name="PERCENTAGE 2 4" xfId="27458"/>
    <cellStyle name="PERCENTAGE 2 4 2" xfId="27459"/>
    <cellStyle name="PERCENTAGE 2 5" xfId="27460"/>
    <cellStyle name="PERCENTAGE 3" xfId="27461"/>
    <cellStyle name="PERCENTAGE 3 2" xfId="27462"/>
    <cellStyle name="PERCENTAGE 3 2 2" xfId="27463"/>
    <cellStyle name="PERCENTAGE 3 3" xfId="27464"/>
    <cellStyle name="PERCENTAGE 3 3 2" xfId="27465"/>
    <cellStyle name="PERCENTAGE 3 4" xfId="27466"/>
    <cellStyle name="PercentSales" xfId="27467"/>
    <cellStyle name="Persen" xfId="27468"/>
    <cellStyle name="Pnumber" xfId="27469"/>
    <cellStyle name="Popis" xfId="27470"/>
    <cellStyle name="Poznámka" xfId="27471"/>
    <cellStyle name="PrePop Currency (0)" xfId="27472"/>
    <cellStyle name="PrePop Currency (0) 10" xfId="27473"/>
    <cellStyle name="PrePop Currency (0) 11" xfId="27474"/>
    <cellStyle name="PrePop Currency (0) 12" xfId="27475"/>
    <cellStyle name="PrePop Currency (0) 13" xfId="27476"/>
    <cellStyle name="PrePop Currency (0) 14" xfId="27477"/>
    <cellStyle name="PrePop Currency (0) 15" xfId="27478"/>
    <cellStyle name="PrePop Currency (0) 16" xfId="27479"/>
    <cellStyle name="PrePop Currency (0) 17" xfId="27480"/>
    <cellStyle name="PrePop Currency (0) 18" xfId="27481"/>
    <cellStyle name="PrePop Currency (0) 19" xfId="27482"/>
    <cellStyle name="PrePop Currency (0) 2" xfId="27483"/>
    <cellStyle name="PrePop Currency (0) 20" xfId="27484"/>
    <cellStyle name="PrePop Currency (0) 21" xfId="27485"/>
    <cellStyle name="PrePop Currency (0) 22" xfId="27486"/>
    <cellStyle name="PrePop Currency (0) 23" xfId="27487"/>
    <cellStyle name="PrePop Currency (0) 24" xfId="27488"/>
    <cellStyle name="PrePop Currency (0) 25" xfId="27489"/>
    <cellStyle name="PrePop Currency (0) 26" xfId="27490"/>
    <cellStyle name="PrePop Currency (0) 27" xfId="27491"/>
    <cellStyle name="PrePop Currency (0) 28" xfId="27492"/>
    <cellStyle name="PrePop Currency (0) 29" xfId="27493"/>
    <cellStyle name="PrePop Currency (0) 3" xfId="27494"/>
    <cellStyle name="PrePop Currency (0) 30" xfId="27495"/>
    <cellStyle name="PrePop Currency (0) 31" xfId="27496"/>
    <cellStyle name="PrePop Currency (0) 32" xfId="27497"/>
    <cellStyle name="PrePop Currency (0) 33" xfId="27498"/>
    <cellStyle name="PrePop Currency (0) 34" xfId="27499"/>
    <cellStyle name="PrePop Currency (0) 35" xfId="27500"/>
    <cellStyle name="PrePop Currency (0) 36" xfId="27501"/>
    <cellStyle name="PrePop Currency (0) 37" xfId="27502"/>
    <cellStyle name="PrePop Currency (0) 38" xfId="27503"/>
    <cellStyle name="PrePop Currency (0) 39" xfId="27504"/>
    <cellStyle name="PrePop Currency (0) 4" xfId="27505"/>
    <cellStyle name="PrePop Currency (0) 40" xfId="27506"/>
    <cellStyle name="PrePop Currency (0) 41" xfId="27507"/>
    <cellStyle name="PrePop Currency (0) 42" xfId="27508"/>
    <cellStyle name="PrePop Currency (0) 43" xfId="27509"/>
    <cellStyle name="PrePop Currency (0) 44" xfId="27510"/>
    <cellStyle name="PrePop Currency (0) 45" xfId="27511"/>
    <cellStyle name="PrePop Currency (0) 46" xfId="27512"/>
    <cellStyle name="PrePop Currency (0) 47" xfId="27513"/>
    <cellStyle name="PrePop Currency (0) 48" xfId="27514"/>
    <cellStyle name="PrePop Currency (0) 49" xfId="27515"/>
    <cellStyle name="PrePop Currency (0) 5" xfId="27516"/>
    <cellStyle name="PrePop Currency (0) 50" xfId="27517"/>
    <cellStyle name="PrePop Currency (0) 51" xfId="27518"/>
    <cellStyle name="PrePop Currency (0) 52" xfId="27519"/>
    <cellStyle name="PrePop Currency (0) 53" xfId="27520"/>
    <cellStyle name="PrePop Currency (0) 54" xfId="27521"/>
    <cellStyle name="PrePop Currency (0) 55" xfId="27522"/>
    <cellStyle name="PrePop Currency (0) 56" xfId="27523"/>
    <cellStyle name="PrePop Currency (0) 57" xfId="27524"/>
    <cellStyle name="PrePop Currency (0) 58" xfId="27525"/>
    <cellStyle name="PrePop Currency (0) 59" xfId="27526"/>
    <cellStyle name="PrePop Currency (0) 6" xfId="27527"/>
    <cellStyle name="PrePop Currency (0) 60" xfId="27528"/>
    <cellStyle name="PrePop Currency (0) 61" xfId="27529"/>
    <cellStyle name="PrePop Currency (0) 62" xfId="27530"/>
    <cellStyle name="PrePop Currency (0) 63" xfId="27531"/>
    <cellStyle name="PrePop Currency (0) 64" xfId="27532"/>
    <cellStyle name="PrePop Currency (0) 7" xfId="27533"/>
    <cellStyle name="PrePop Currency (0) 8" xfId="27534"/>
    <cellStyle name="PrePop Currency (0) 9" xfId="27535"/>
    <cellStyle name="PrePop Currency (2)" xfId="27536"/>
    <cellStyle name="PrePop Currency (2) 10" xfId="27537"/>
    <cellStyle name="PrePop Currency (2) 11" xfId="27538"/>
    <cellStyle name="PrePop Currency (2) 12" xfId="27539"/>
    <cellStyle name="PrePop Currency (2) 13" xfId="27540"/>
    <cellStyle name="PrePop Currency (2) 14" xfId="27541"/>
    <cellStyle name="PrePop Currency (2) 15" xfId="27542"/>
    <cellStyle name="PrePop Currency (2) 16" xfId="27543"/>
    <cellStyle name="PrePop Currency (2) 17" xfId="27544"/>
    <cellStyle name="PrePop Currency (2) 18" xfId="27545"/>
    <cellStyle name="PrePop Currency (2) 19" xfId="27546"/>
    <cellStyle name="PrePop Currency (2) 2" xfId="27547"/>
    <cellStyle name="PrePop Currency (2) 20" xfId="27548"/>
    <cellStyle name="PrePop Currency (2) 21" xfId="27549"/>
    <cellStyle name="PrePop Currency (2) 22" xfId="27550"/>
    <cellStyle name="PrePop Currency (2) 23" xfId="27551"/>
    <cellStyle name="PrePop Currency (2) 24" xfId="27552"/>
    <cellStyle name="PrePop Currency (2) 25" xfId="27553"/>
    <cellStyle name="PrePop Currency (2) 26" xfId="27554"/>
    <cellStyle name="PrePop Currency (2) 27" xfId="27555"/>
    <cellStyle name="PrePop Currency (2) 28" xfId="27556"/>
    <cellStyle name="PrePop Currency (2) 29" xfId="27557"/>
    <cellStyle name="PrePop Currency (2) 3" xfId="27558"/>
    <cellStyle name="PrePop Currency (2) 30" xfId="27559"/>
    <cellStyle name="PrePop Currency (2) 31" xfId="27560"/>
    <cellStyle name="PrePop Currency (2) 32" xfId="27561"/>
    <cellStyle name="PrePop Currency (2) 33" xfId="27562"/>
    <cellStyle name="PrePop Currency (2) 34" xfId="27563"/>
    <cellStyle name="PrePop Currency (2) 35" xfId="27564"/>
    <cellStyle name="PrePop Currency (2) 36" xfId="27565"/>
    <cellStyle name="PrePop Currency (2) 37" xfId="27566"/>
    <cellStyle name="PrePop Currency (2) 38" xfId="27567"/>
    <cellStyle name="PrePop Currency (2) 39" xfId="27568"/>
    <cellStyle name="PrePop Currency (2) 4" xfId="27569"/>
    <cellStyle name="PrePop Currency (2) 40" xfId="27570"/>
    <cellStyle name="PrePop Currency (2) 41" xfId="27571"/>
    <cellStyle name="PrePop Currency (2) 42" xfId="27572"/>
    <cellStyle name="PrePop Currency (2) 43" xfId="27573"/>
    <cellStyle name="PrePop Currency (2) 44" xfId="27574"/>
    <cellStyle name="PrePop Currency (2) 45" xfId="27575"/>
    <cellStyle name="PrePop Currency (2) 46" xfId="27576"/>
    <cellStyle name="PrePop Currency (2) 47" xfId="27577"/>
    <cellStyle name="PrePop Currency (2) 48" xfId="27578"/>
    <cellStyle name="PrePop Currency (2) 49" xfId="27579"/>
    <cellStyle name="PrePop Currency (2) 5" xfId="27580"/>
    <cellStyle name="PrePop Currency (2) 50" xfId="27581"/>
    <cellStyle name="PrePop Currency (2) 51" xfId="27582"/>
    <cellStyle name="PrePop Currency (2) 52" xfId="27583"/>
    <cellStyle name="PrePop Currency (2) 53" xfId="27584"/>
    <cellStyle name="PrePop Currency (2) 54" xfId="27585"/>
    <cellStyle name="PrePop Currency (2) 55" xfId="27586"/>
    <cellStyle name="PrePop Currency (2) 56" xfId="27587"/>
    <cellStyle name="PrePop Currency (2) 57" xfId="27588"/>
    <cellStyle name="PrePop Currency (2) 58" xfId="27589"/>
    <cellStyle name="PrePop Currency (2) 59" xfId="27590"/>
    <cellStyle name="PrePop Currency (2) 6" xfId="27591"/>
    <cellStyle name="PrePop Currency (2) 60" xfId="27592"/>
    <cellStyle name="PrePop Currency (2) 61" xfId="27593"/>
    <cellStyle name="PrePop Currency (2) 62" xfId="27594"/>
    <cellStyle name="PrePop Currency (2) 63" xfId="27595"/>
    <cellStyle name="PrePop Currency (2) 64" xfId="27596"/>
    <cellStyle name="PrePop Currency (2) 7" xfId="27597"/>
    <cellStyle name="PrePop Currency (2) 8" xfId="27598"/>
    <cellStyle name="PrePop Currency (2) 9" xfId="27599"/>
    <cellStyle name="PrePop Units (0)" xfId="27600"/>
    <cellStyle name="PrePop Units (0) 10" xfId="27601"/>
    <cellStyle name="PrePop Units (0) 11" xfId="27602"/>
    <cellStyle name="PrePop Units (0) 12" xfId="27603"/>
    <cellStyle name="PrePop Units (0) 13" xfId="27604"/>
    <cellStyle name="PrePop Units (0) 14" xfId="27605"/>
    <cellStyle name="PrePop Units (0) 15" xfId="27606"/>
    <cellStyle name="PrePop Units (0) 16" xfId="27607"/>
    <cellStyle name="PrePop Units (0) 17" xfId="27608"/>
    <cellStyle name="PrePop Units (0) 18" xfId="27609"/>
    <cellStyle name="PrePop Units (0) 19" xfId="27610"/>
    <cellStyle name="PrePop Units (0) 2" xfId="27611"/>
    <cellStyle name="PrePop Units (0) 20" xfId="27612"/>
    <cellStyle name="PrePop Units (0) 21" xfId="27613"/>
    <cellStyle name="PrePop Units (0) 22" xfId="27614"/>
    <cellStyle name="PrePop Units (0) 23" xfId="27615"/>
    <cellStyle name="PrePop Units (0) 24" xfId="27616"/>
    <cellStyle name="PrePop Units (0) 25" xfId="27617"/>
    <cellStyle name="PrePop Units (0) 26" xfId="27618"/>
    <cellStyle name="PrePop Units (0) 27" xfId="27619"/>
    <cellStyle name="PrePop Units (0) 28" xfId="27620"/>
    <cellStyle name="PrePop Units (0) 29" xfId="27621"/>
    <cellStyle name="PrePop Units (0) 3" xfId="27622"/>
    <cellStyle name="PrePop Units (0) 30" xfId="27623"/>
    <cellStyle name="PrePop Units (0) 31" xfId="27624"/>
    <cellStyle name="PrePop Units (0) 32" xfId="27625"/>
    <cellStyle name="PrePop Units (0) 33" xfId="27626"/>
    <cellStyle name="PrePop Units (0) 34" xfId="27627"/>
    <cellStyle name="PrePop Units (0) 35" xfId="27628"/>
    <cellStyle name="PrePop Units (0) 36" xfId="27629"/>
    <cellStyle name="PrePop Units (0) 37" xfId="27630"/>
    <cellStyle name="PrePop Units (0) 38" xfId="27631"/>
    <cellStyle name="PrePop Units (0) 39" xfId="27632"/>
    <cellStyle name="PrePop Units (0) 4" xfId="27633"/>
    <cellStyle name="PrePop Units (0) 40" xfId="27634"/>
    <cellStyle name="PrePop Units (0) 41" xfId="27635"/>
    <cellStyle name="PrePop Units (0) 42" xfId="27636"/>
    <cellStyle name="PrePop Units (0) 43" xfId="27637"/>
    <cellStyle name="PrePop Units (0) 44" xfId="27638"/>
    <cellStyle name="PrePop Units (0) 45" xfId="27639"/>
    <cellStyle name="PrePop Units (0) 46" xfId="27640"/>
    <cellStyle name="PrePop Units (0) 47" xfId="27641"/>
    <cellStyle name="PrePop Units (0) 48" xfId="27642"/>
    <cellStyle name="PrePop Units (0) 49" xfId="27643"/>
    <cellStyle name="PrePop Units (0) 5" xfId="27644"/>
    <cellStyle name="PrePop Units (0) 50" xfId="27645"/>
    <cellStyle name="PrePop Units (0) 51" xfId="27646"/>
    <cellStyle name="PrePop Units (0) 52" xfId="27647"/>
    <cellStyle name="PrePop Units (0) 53" xfId="27648"/>
    <cellStyle name="PrePop Units (0) 54" xfId="27649"/>
    <cellStyle name="PrePop Units (0) 55" xfId="27650"/>
    <cellStyle name="PrePop Units (0) 56" xfId="27651"/>
    <cellStyle name="PrePop Units (0) 57" xfId="27652"/>
    <cellStyle name="PrePop Units (0) 58" xfId="27653"/>
    <cellStyle name="PrePop Units (0) 59" xfId="27654"/>
    <cellStyle name="PrePop Units (0) 6" xfId="27655"/>
    <cellStyle name="PrePop Units (0) 60" xfId="27656"/>
    <cellStyle name="PrePop Units (0) 61" xfId="27657"/>
    <cellStyle name="PrePop Units (0) 62" xfId="27658"/>
    <cellStyle name="PrePop Units (0) 63" xfId="27659"/>
    <cellStyle name="PrePop Units (0) 64" xfId="27660"/>
    <cellStyle name="PrePop Units (0) 7" xfId="27661"/>
    <cellStyle name="PrePop Units (0) 8" xfId="27662"/>
    <cellStyle name="PrePop Units (0) 9" xfId="27663"/>
    <cellStyle name="PrePop Units (1)" xfId="27664"/>
    <cellStyle name="PrePop Units (1) 10" xfId="27665"/>
    <cellStyle name="PrePop Units (1) 11" xfId="27666"/>
    <cellStyle name="PrePop Units (1) 12" xfId="27667"/>
    <cellStyle name="PrePop Units (1) 13" xfId="27668"/>
    <cellStyle name="PrePop Units (1) 14" xfId="27669"/>
    <cellStyle name="PrePop Units (1) 15" xfId="27670"/>
    <cellStyle name="PrePop Units (1) 16" xfId="27671"/>
    <cellStyle name="PrePop Units (1) 17" xfId="27672"/>
    <cellStyle name="PrePop Units (1) 18" xfId="27673"/>
    <cellStyle name="PrePop Units (1) 19" xfId="27674"/>
    <cellStyle name="PrePop Units (1) 2" xfId="27675"/>
    <cellStyle name="PrePop Units (1) 20" xfId="27676"/>
    <cellStyle name="PrePop Units (1) 21" xfId="27677"/>
    <cellStyle name="PrePop Units (1) 22" xfId="27678"/>
    <cellStyle name="PrePop Units (1) 23" xfId="27679"/>
    <cellStyle name="PrePop Units (1) 24" xfId="27680"/>
    <cellStyle name="PrePop Units (1) 25" xfId="27681"/>
    <cellStyle name="PrePop Units (1) 26" xfId="27682"/>
    <cellStyle name="PrePop Units (1) 27" xfId="27683"/>
    <cellStyle name="PrePop Units (1) 28" xfId="27684"/>
    <cellStyle name="PrePop Units (1) 29" xfId="27685"/>
    <cellStyle name="PrePop Units (1) 3" xfId="27686"/>
    <cellStyle name="PrePop Units (1) 30" xfId="27687"/>
    <cellStyle name="PrePop Units (1) 31" xfId="27688"/>
    <cellStyle name="PrePop Units (1) 32" xfId="27689"/>
    <cellStyle name="PrePop Units (1) 33" xfId="27690"/>
    <cellStyle name="PrePop Units (1) 34" xfId="27691"/>
    <cellStyle name="PrePop Units (1) 35" xfId="27692"/>
    <cellStyle name="PrePop Units (1) 36" xfId="27693"/>
    <cellStyle name="PrePop Units (1) 37" xfId="27694"/>
    <cellStyle name="PrePop Units (1) 38" xfId="27695"/>
    <cellStyle name="PrePop Units (1) 39" xfId="27696"/>
    <cellStyle name="PrePop Units (1) 4" xfId="27697"/>
    <cellStyle name="PrePop Units (1) 40" xfId="27698"/>
    <cellStyle name="PrePop Units (1) 41" xfId="27699"/>
    <cellStyle name="PrePop Units (1) 42" xfId="27700"/>
    <cellStyle name="PrePop Units (1) 43" xfId="27701"/>
    <cellStyle name="PrePop Units (1) 44" xfId="27702"/>
    <cellStyle name="PrePop Units (1) 45" xfId="27703"/>
    <cellStyle name="PrePop Units (1) 46" xfId="27704"/>
    <cellStyle name="PrePop Units (1) 47" xfId="27705"/>
    <cellStyle name="PrePop Units (1) 48" xfId="27706"/>
    <cellStyle name="PrePop Units (1) 49" xfId="27707"/>
    <cellStyle name="PrePop Units (1) 5" xfId="27708"/>
    <cellStyle name="PrePop Units (1) 50" xfId="27709"/>
    <cellStyle name="PrePop Units (1) 51" xfId="27710"/>
    <cellStyle name="PrePop Units (1) 52" xfId="27711"/>
    <cellStyle name="PrePop Units (1) 53" xfId="27712"/>
    <cellStyle name="PrePop Units (1) 54" xfId="27713"/>
    <cellStyle name="PrePop Units (1) 55" xfId="27714"/>
    <cellStyle name="PrePop Units (1) 56" xfId="27715"/>
    <cellStyle name="PrePop Units (1) 57" xfId="27716"/>
    <cellStyle name="PrePop Units (1) 58" xfId="27717"/>
    <cellStyle name="PrePop Units (1) 59" xfId="27718"/>
    <cellStyle name="PrePop Units (1) 6" xfId="27719"/>
    <cellStyle name="PrePop Units (1) 60" xfId="27720"/>
    <cellStyle name="PrePop Units (1) 61" xfId="27721"/>
    <cellStyle name="PrePop Units (1) 62" xfId="27722"/>
    <cellStyle name="PrePop Units (1) 63" xfId="27723"/>
    <cellStyle name="PrePop Units (1) 64" xfId="27724"/>
    <cellStyle name="PrePop Units (1) 7" xfId="27725"/>
    <cellStyle name="PrePop Units (1) 8" xfId="27726"/>
    <cellStyle name="PrePop Units (1) 9" xfId="27727"/>
    <cellStyle name="PrePop Units (2)" xfId="27728"/>
    <cellStyle name="PrePop Units (2) 10" xfId="27729"/>
    <cellStyle name="PrePop Units (2) 11" xfId="27730"/>
    <cellStyle name="PrePop Units (2) 12" xfId="27731"/>
    <cellStyle name="PrePop Units (2) 13" xfId="27732"/>
    <cellStyle name="PrePop Units (2) 14" xfId="27733"/>
    <cellStyle name="PrePop Units (2) 15" xfId="27734"/>
    <cellStyle name="PrePop Units (2) 16" xfId="27735"/>
    <cellStyle name="PrePop Units (2) 17" xfId="27736"/>
    <cellStyle name="PrePop Units (2) 18" xfId="27737"/>
    <cellStyle name="PrePop Units (2) 19" xfId="27738"/>
    <cellStyle name="PrePop Units (2) 2" xfId="27739"/>
    <cellStyle name="PrePop Units (2) 20" xfId="27740"/>
    <cellStyle name="PrePop Units (2) 21" xfId="27741"/>
    <cellStyle name="PrePop Units (2) 22" xfId="27742"/>
    <cellStyle name="PrePop Units (2) 23" xfId="27743"/>
    <cellStyle name="PrePop Units (2) 24" xfId="27744"/>
    <cellStyle name="PrePop Units (2) 25" xfId="27745"/>
    <cellStyle name="PrePop Units (2) 26" xfId="27746"/>
    <cellStyle name="PrePop Units (2) 27" xfId="27747"/>
    <cellStyle name="PrePop Units (2) 28" xfId="27748"/>
    <cellStyle name="PrePop Units (2) 29" xfId="27749"/>
    <cellStyle name="PrePop Units (2) 3" xfId="27750"/>
    <cellStyle name="PrePop Units (2) 30" xfId="27751"/>
    <cellStyle name="PrePop Units (2) 31" xfId="27752"/>
    <cellStyle name="PrePop Units (2) 32" xfId="27753"/>
    <cellStyle name="PrePop Units (2) 33" xfId="27754"/>
    <cellStyle name="PrePop Units (2) 34" xfId="27755"/>
    <cellStyle name="PrePop Units (2) 35" xfId="27756"/>
    <cellStyle name="PrePop Units (2) 36" xfId="27757"/>
    <cellStyle name="PrePop Units (2) 37" xfId="27758"/>
    <cellStyle name="PrePop Units (2) 38" xfId="27759"/>
    <cellStyle name="PrePop Units (2) 39" xfId="27760"/>
    <cellStyle name="PrePop Units (2) 4" xfId="27761"/>
    <cellStyle name="PrePop Units (2) 40" xfId="27762"/>
    <cellStyle name="PrePop Units (2) 41" xfId="27763"/>
    <cellStyle name="PrePop Units (2) 42" xfId="27764"/>
    <cellStyle name="PrePop Units (2) 43" xfId="27765"/>
    <cellStyle name="PrePop Units (2) 44" xfId="27766"/>
    <cellStyle name="PrePop Units (2) 45" xfId="27767"/>
    <cellStyle name="PrePop Units (2) 46" xfId="27768"/>
    <cellStyle name="PrePop Units (2) 47" xfId="27769"/>
    <cellStyle name="PrePop Units (2) 48" xfId="27770"/>
    <cellStyle name="PrePop Units (2) 49" xfId="27771"/>
    <cellStyle name="PrePop Units (2) 5" xfId="27772"/>
    <cellStyle name="PrePop Units (2) 50" xfId="27773"/>
    <cellStyle name="PrePop Units (2) 51" xfId="27774"/>
    <cellStyle name="PrePop Units (2) 52" xfId="27775"/>
    <cellStyle name="PrePop Units (2) 53" xfId="27776"/>
    <cellStyle name="PrePop Units (2) 54" xfId="27777"/>
    <cellStyle name="PrePop Units (2) 55" xfId="27778"/>
    <cellStyle name="PrePop Units (2) 56" xfId="27779"/>
    <cellStyle name="PrePop Units (2) 57" xfId="27780"/>
    <cellStyle name="PrePop Units (2) 58" xfId="27781"/>
    <cellStyle name="PrePop Units (2) 59" xfId="27782"/>
    <cellStyle name="PrePop Units (2) 6" xfId="27783"/>
    <cellStyle name="PrePop Units (2) 60" xfId="27784"/>
    <cellStyle name="PrePop Units (2) 61" xfId="27785"/>
    <cellStyle name="PrePop Units (2) 62" xfId="27786"/>
    <cellStyle name="PrePop Units (2) 63" xfId="27787"/>
    <cellStyle name="PrePop Units (2) 64" xfId="27788"/>
    <cellStyle name="PrePop Units (2) 7" xfId="27789"/>
    <cellStyle name="PrePop Units (2) 8" xfId="27790"/>
    <cellStyle name="PrePop Units (2) 9" xfId="27791"/>
    <cellStyle name="pricing" xfId="27792"/>
    <cellStyle name="pricing 2" xfId="27793"/>
    <cellStyle name="PSChar" xfId="27794"/>
    <cellStyle name="PSChar 2" xfId="27795"/>
    <cellStyle name="Red font" xfId="27796"/>
    <cellStyle name="regstoresfromspecstores" xfId="27797"/>
    <cellStyle name="RevList" xfId="27798"/>
    <cellStyle name="RevList 2" xfId="27799"/>
    <cellStyle name="Ribu" xfId="27800"/>
    <cellStyle name="sbt2" xfId="27801"/>
    <cellStyle name="sbt2 2" xfId="27802"/>
    <cellStyle name="sbt2 2 2" xfId="27803"/>
    <cellStyle name="sbt2 2 2 2" xfId="27804"/>
    <cellStyle name="sbt2 2 2 2 2" xfId="27805"/>
    <cellStyle name="sbt2 2 2 2 3" xfId="27806"/>
    <cellStyle name="sbt2 2 2 3" xfId="27807"/>
    <cellStyle name="sbt2 2 2 4" xfId="27808"/>
    <cellStyle name="sbt2 2 3" xfId="27809"/>
    <cellStyle name="sbt2 2 3 2" xfId="27810"/>
    <cellStyle name="sbt2 2 3 3" xfId="27811"/>
    <cellStyle name="sbt2 2 4" xfId="27812"/>
    <cellStyle name="sbt2 2 5" xfId="27813"/>
    <cellStyle name="sbt2 3" xfId="27814"/>
    <cellStyle name="sbt2 3 2" xfId="27815"/>
    <cellStyle name="sbt2 3 2 2" xfId="27816"/>
    <cellStyle name="sbt2 3 2 3" xfId="27817"/>
    <cellStyle name="sbt2 3 3" xfId="27818"/>
    <cellStyle name="sbt2 3 4" xfId="27819"/>
    <cellStyle name="sbt2 4" xfId="27820"/>
    <cellStyle name="sbt2 4 2" xfId="27821"/>
    <cellStyle name="sbt2 4 2 2" xfId="27822"/>
    <cellStyle name="sbt2 4 2 3" xfId="27823"/>
    <cellStyle name="sbt2 4 3" xfId="27824"/>
    <cellStyle name="sbt2 4 4" xfId="27825"/>
    <cellStyle name="sbt2 5" xfId="27826"/>
    <cellStyle name="sbt2 5 2" xfId="27827"/>
    <cellStyle name="sbt2 5 2 2" xfId="27828"/>
    <cellStyle name="sbt2 5 2 3" xfId="27829"/>
    <cellStyle name="sbt2 5 3" xfId="27830"/>
    <cellStyle name="sbt2 5 4" xfId="27831"/>
    <cellStyle name="sbt2 6" xfId="27832"/>
    <cellStyle name="sbt2 6 2" xfId="27833"/>
    <cellStyle name="sbt2 6 3" xfId="27834"/>
    <cellStyle name="sbt2 7" xfId="27835"/>
    <cellStyle name="sbt2 7 2" xfId="27836"/>
    <cellStyle name="sbt2 7 3" xfId="27837"/>
    <cellStyle name="sbt2 8" xfId="27838"/>
    <cellStyle name="sbt2 9" xfId="27839"/>
    <cellStyle name="SHADEDSTORES" xfId="27840"/>
    <cellStyle name="SHADEDSTORES 2" xfId="27841"/>
    <cellStyle name="SHADEDSTORES 2 2" xfId="27842"/>
    <cellStyle name="SHADEDSTORES 2 3" xfId="27843"/>
    <cellStyle name="SHADEDSTORES 3" xfId="27844"/>
    <cellStyle name="SHADEDSTORES 4" xfId="27845"/>
    <cellStyle name="SHEET" xfId="27846"/>
    <cellStyle name="SHEET 2" xfId="27847"/>
    <cellStyle name="specstores" xfId="27848"/>
    <cellStyle name="SPOl" xfId="27849"/>
    <cellStyle name="Standard_PERSON2" xfId="27850"/>
    <cellStyle name="Strange" xfId="27851"/>
    <cellStyle name="style" xfId="27852"/>
    <cellStyle name="Style 1" xfId="27853"/>
    <cellStyle name="Style 10" xfId="27854"/>
    <cellStyle name="Style 10 2" xfId="27855"/>
    <cellStyle name="Style 10 3" xfId="27856"/>
    <cellStyle name="Style 10 4" xfId="27857"/>
    <cellStyle name="Style 10 5" xfId="27858"/>
    <cellStyle name="Style 10 6" xfId="27859"/>
    <cellStyle name="Style 10 7" xfId="27860"/>
    <cellStyle name="Style 10 8" xfId="27861"/>
    <cellStyle name="Style 100" xfId="27862"/>
    <cellStyle name="Style 101" xfId="27863"/>
    <cellStyle name="Style 102" xfId="27864"/>
    <cellStyle name="Style 102 2" xfId="27865"/>
    <cellStyle name="Style 102 3" xfId="27866"/>
    <cellStyle name="Style 102 4" xfId="27867"/>
    <cellStyle name="Style 102 5" xfId="27868"/>
    <cellStyle name="Style 102 6" xfId="27869"/>
    <cellStyle name="Style 102 7" xfId="27870"/>
    <cellStyle name="Style 102 8" xfId="27871"/>
    <cellStyle name="Style 103" xfId="27872"/>
    <cellStyle name="Style 103 2" xfId="27873"/>
    <cellStyle name="Style 103 3" xfId="27874"/>
    <cellStyle name="Style 103 4" xfId="27875"/>
    <cellStyle name="Style 103 5" xfId="27876"/>
    <cellStyle name="Style 103 6" xfId="27877"/>
    <cellStyle name="Style 103 7" xfId="27878"/>
    <cellStyle name="Style 103 8" xfId="27879"/>
    <cellStyle name="Style 104" xfId="27880"/>
    <cellStyle name="Style 104 2" xfId="27881"/>
    <cellStyle name="Style 104 3" xfId="27882"/>
    <cellStyle name="Style 104 4" xfId="27883"/>
    <cellStyle name="Style 104 5" xfId="27884"/>
    <cellStyle name="Style 104 6" xfId="27885"/>
    <cellStyle name="Style 104 7" xfId="27886"/>
    <cellStyle name="Style 104 8" xfId="27887"/>
    <cellStyle name="Style 104_EXTRA September 2008" xfId="27888"/>
    <cellStyle name="Style 105" xfId="27889"/>
    <cellStyle name="Style 105 2" xfId="27890"/>
    <cellStyle name="Style 105 3" xfId="27891"/>
    <cellStyle name="Style 105 4" xfId="27892"/>
    <cellStyle name="Style 105 5" xfId="27893"/>
    <cellStyle name="Style 105 6" xfId="27894"/>
    <cellStyle name="Style 105 7" xfId="27895"/>
    <cellStyle name="Style 105 8" xfId="27896"/>
    <cellStyle name="Style 106" xfId="27897"/>
    <cellStyle name="Style 107" xfId="27898"/>
    <cellStyle name="Style 108" xfId="27899"/>
    <cellStyle name="Style 109" xfId="27900"/>
    <cellStyle name="Style 11" xfId="27901"/>
    <cellStyle name="Style 11 2" xfId="27902"/>
    <cellStyle name="Style 11 3" xfId="27903"/>
    <cellStyle name="Style 11 4" xfId="27904"/>
    <cellStyle name="Style 11 5" xfId="27905"/>
    <cellStyle name="Style 11 6" xfId="27906"/>
    <cellStyle name="Style 11 7" xfId="27907"/>
    <cellStyle name="Style 11 8" xfId="27908"/>
    <cellStyle name="Style 11_EXTRA September 2008" xfId="27909"/>
    <cellStyle name="Style 110" xfId="27910"/>
    <cellStyle name="Style 111" xfId="27911"/>
    <cellStyle name="Style 112" xfId="27912"/>
    <cellStyle name="Style 113" xfId="27913"/>
    <cellStyle name="Style 114" xfId="27914"/>
    <cellStyle name="Style 115" xfId="27915"/>
    <cellStyle name="Style 116" xfId="27916"/>
    <cellStyle name="Style 117" xfId="27917"/>
    <cellStyle name="Style 118" xfId="27918"/>
    <cellStyle name="Style 119" xfId="27919"/>
    <cellStyle name="Style 12" xfId="27920"/>
    <cellStyle name="Style 12 2" xfId="27921"/>
    <cellStyle name="Style 12 3" xfId="27922"/>
    <cellStyle name="Style 12 4" xfId="27923"/>
    <cellStyle name="Style 12 5" xfId="27924"/>
    <cellStyle name="Style 12 6" xfId="27925"/>
    <cellStyle name="Style 12 7" xfId="27926"/>
    <cellStyle name="Style 12 8" xfId="27927"/>
    <cellStyle name="Style 120" xfId="27928"/>
    <cellStyle name="Style 121" xfId="27929"/>
    <cellStyle name="Style 122" xfId="27930"/>
    <cellStyle name="Style 123" xfId="27931"/>
    <cellStyle name="Style 124" xfId="27932"/>
    <cellStyle name="Style 125" xfId="27933"/>
    <cellStyle name="Style 126" xfId="27934"/>
    <cellStyle name="Style 127" xfId="27935"/>
    <cellStyle name="Style 128" xfId="27936"/>
    <cellStyle name="Style 129" xfId="27937"/>
    <cellStyle name="Style 13" xfId="27938"/>
    <cellStyle name="Style 130" xfId="27939"/>
    <cellStyle name="Style 131" xfId="27940"/>
    <cellStyle name="Style 132" xfId="27941"/>
    <cellStyle name="Style 133" xfId="27942"/>
    <cellStyle name="Style 134" xfId="27943"/>
    <cellStyle name="Style 135" xfId="27944"/>
    <cellStyle name="Style 136" xfId="27945"/>
    <cellStyle name="Style 137" xfId="27946"/>
    <cellStyle name="Style 138" xfId="27947"/>
    <cellStyle name="Style 139" xfId="27948"/>
    <cellStyle name="Style 14" xfId="27949"/>
    <cellStyle name="Style 140" xfId="27950"/>
    <cellStyle name="Style 141" xfId="27951"/>
    <cellStyle name="Style 142" xfId="27952"/>
    <cellStyle name="Style 143" xfId="27953"/>
    <cellStyle name="Style 144" xfId="27954"/>
    <cellStyle name="Style 145" xfId="27955"/>
    <cellStyle name="Style 146" xfId="27956"/>
    <cellStyle name="Style 147" xfId="27957"/>
    <cellStyle name="Style 148" xfId="27958"/>
    <cellStyle name="Style 149" xfId="27959"/>
    <cellStyle name="Style 15" xfId="27960"/>
    <cellStyle name="Style 15 2" xfId="27961"/>
    <cellStyle name="Style 15 3" xfId="27962"/>
    <cellStyle name="Style 15 4" xfId="27963"/>
    <cellStyle name="Style 15 5" xfId="27964"/>
    <cellStyle name="Style 15 6" xfId="27965"/>
    <cellStyle name="Style 15 7" xfId="27966"/>
    <cellStyle name="Style 15 8" xfId="27967"/>
    <cellStyle name="Style 150" xfId="27968"/>
    <cellStyle name="Style 151" xfId="27969"/>
    <cellStyle name="Style 152" xfId="27970"/>
    <cellStyle name="Style 153" xfId="27971"/>
    <cellStyle name="Style 154" xfId="27972"/>
    <cellStyle name="Style 155" xfId="27973"/>
    <cellStyle name="Style 156" xfId="27974"/>
    <cellStyle name="Style 157" xfId="27975"/>
    <cellStyle name="Style 158" xfId="27976"/>
    <cellStyle name="Style 159" xfId="27977"/>
    <cellStyle name="Style 16" xfId="27978"/>
    <cellStyle name="Style 160" xfId="27979"/>
    <cellStyle name="Style 161" xfId="27980"/>
    <cellStyle name="Style 162" xfId="27981"/>
    <cellStyle name="Style 163" xfId="27982"/>
    <cellStyle name="style 164" xfId="27983"/>
    <cellStyle name="style 164 2" xfId="27984"/>
    <cellStyle name="style 164 2 2" xfId="27985"/>
    <cellStyle name="style 164 2 2 2" xfId="27986"/>
    <cellStyle name="style 164 2 3" xfId="27987"/>
    <cellStyle name="style 164 2 3 2" xfId="27988"/>
    <cellStyle name="style 164 2 4" xfId="27989"/>
    <cellStyle name="style 164 3" xfId="27990"/>
    <cellStyle name="style 164 3 2" xfId="27991"/>
    <cellStyle name="style 164 4" xfId="27992"/>
    <cellStyle name="style 165" xfId="27993"/>
    <cellStyle name="style 165 2" xfId="27994"/>
    <cellStyle name="style 165 2 2" xfId="27995"/>
    <cellStyle name="style 165 2 2 2" xfId="27996"/>
    <cellStyle name="style 165 2 3" xfId="27997"/>
    <cellStyle name="style 165 2 3 2" xfId="27998"/>
    <cellStyle name="style 165 2 4" xfId="27999"/>
    <cellStyle name="style 165 3" xfId="28000"/>
    <cellStyle name="style 165 3 2" xfId="28001"/>
    <cellStyle name="style 165 4" xfId="28002"/>
    <cellStyle name="style 166" xfId="28003"/>
    <cellStyle name="style 166 2" xfId="28004"/>
    <cellStyle name="style 166 2 2" xfId="28005"/>
    <cellStyle name="style 166 2 2 2" xfId="28006"/>
    <cellStyle name="style 166 2 3" xfId="28007"/>
    <cellStyle name="style 166 2 3 2" xfId="28008"/>
    <cellStyle name="style 166 2 4" xfId="28009"/>
    <cellStyle name="style 166 3" xfId="28010"/>
    <cellStyle name="style 166 3 2" xfId="28011"/>
    <cellStyle name="style 166 4" xfId="28012"/>
    <cellStyle name="style 167" xfId="28013"/>
    <cellStyle name="style 167 2" xfId="28014"/>
    <cellStyle name="style 167 2 2" xfId="28015"/>
    <cellStyle name="style 167 2 2 2" xfId="28016"/>
    <cellStyle name="style 167 2 3" xfId="28017"/>
    <cellStyle name="style 167 2 3 2" xfId="28018"/>
    <cellStyle name="style 167 2 4" xfId="28019"/>
    <cellStyle name="style 167 3" xfId="28020"/>
    <cellStyle name="style 167 3 2" xfId="28021"/>
    <cellStyle name="style 167 4" xfId="28022"/>
    <cellStyle name="style 168" xfId="28023"/>
    <cellStyle name="style 168 2" xfId="28024"/>
    <cellStyle name="style 168 2 2" xfId="28025"/>
    <cellStyle name="style 168 2 2 2" xfId="28026"/>
    <cellStyle name="style 168 2 3" xfId="28027"/>
    <cellStyle name="style 168 2 3 2" xfId="28028"/>
    <cellStyle name="style 168 2 4" xfId="28029"/>
    <cellStyle name="style 168 3" xfId="28030"/>
    <cellStyle name="style 168 3 2" xfId="28031"/>
    <cellStyle name="style 168 4" xfId="28032"/>
    <cellStyle name="style 169" xfId="28033"/>
    <cellStyle name="style 169 2" xfId="28034"/>
    <cellStyle name="style 169 2 2" xfId="28035"/>
    <cellStyle name="style 169 2 2 2" xfId="28036"/>
    <cellStyle name="style 169 2 3" xfId="28037"/>
    <cellStyle name="style 169 2 3 2" xfId="28038"/>
    <cellStyle name="style 169 2 4" xfId="28039"/>
    <cellStyle name="style 169 3" xfId="28040"/>
    <cellStyle name="style 169 3 2" xfId="28041"/>
    <cellStyle name="style 169 4" xfId="28042"/>
    <cellStyle name="Style 17" xfId="28043"/>
    <cellStyle name="Style 17 2" xfId="28044"/>
    <cellStyle name="Style 17 3" xfId="28045"/>
    <cellStyle name="Style 17 4" xfId="28046"/>
    <cellStyle name="Style 17 5" xfId="28047"/>
    <cellStyle name="Style 17 6" xfId="28048"/>
    <cellStyle name="Style 17 7" xfId="28049"/>
    <cellStyle name="Style 17 8" xfId="28050"/>
    <cellStyle name="style 170" xfId="28051"/>
    <cellStyle name="style 170 2" xfId="28052"/>
    <cellStyle name="style 170 2 2" xfId="28053"/>
    <cellStyle name="style 170 2 2 2" xfId="28054"/>
    <cellStyle name="style 170 2 3" xfId="28055"/>
    <cellStyle name="style 170 2 3 2" xfId="28056"/>
    <cellStyle name="style 170 2 4" xfId="28057"/>
    <cellStyle name="style 170 3" xfId="28058"/>
    <cellStyle name="style 170 3 2" xfId="28059"/>
    <cellStyle name="style 170 4" xfId="28060"/>
    <cellStyle name="Style 171" xfId="28061"/>
    <cellStyle name="Style 172" xfId="28062"/>
    <cellStyle name="Style 173" xfId="28063"/>
    <cellStyle name="Style 174" xfId="28064"/>
    <cellStyle name="Style 175" xfId="28065"/>
    <cellStyle name="Style 176" xfId="28066"/>
    <cellStyle name="Style 177" xfId="28067"/>
    <cellStyle name="Style 178" xfId="28068"/>
    <cellStyle name="Style 179" xfId="28069"/>
    <cellStyle name="Style 18" xfId="28070"/>
    <cellStyle name="Style 180" xfId="28071"/>
    <cellStyle name="Style 181" xfId="28072"/>
    <cellStyle name="Style 182" xfId="28073"/>
    <cellStyle name="Style 183" xfId="28074"/>
    <cellStyle name="Style 184" xfId="28075"/>
    <cellStyle name="Style 185" xfId="28076"/>
    <cellStyle name="Style 186" xfId="28077"/>
    <cellStyle name="Style 187" xfId="28078"/>
    <cellStyle name="Style 188" xfId="28079"/>
    <cellStyle name="Style 189" xfId="28080"/>
    <cellStyle name="Style 19" xfId="28081"/>
    <cellStyle name="Style 190" xfId="28082"/>
    <cellStyle name="Style 191" xfId="28083"/>
    <cellStyle name="Style 192" xfId="28084"/>
    <cellStyle name="Style 193" xfId="28085"/>
    <cellStyle name="Style 194" xfId="28086"/>
    <cellStyle name="Style 195" xfId="28087"/>
    <cellStyle name="Style 196" xfId="28088"/>
    <cellStyle name="Style 197" xfId="28089"/>
    <cellStyle name="Style 198" xfId="28090"/>
    <cellStyle name="Style 199" xfId="28091"/>
    <cellStyle name="style 2" xfId="28092"/>
    <cellStyle name="style 2 10" xfId="28093"/>
    <cellStyle name="style 2 10 2" xfId="28094"/>
    <cellStyle name="style 2 11" xfId="28095"/>
    <cellStyle name="style 2 11 2" xfId="28096"/>
    <cellStyle name="style 2 12" xfId="28097"/>
    <cellStyle name="style 2 12 2" xfId="28098"/>
    <cellStyle name="style 2 13" xfId="28099"/>
    <cellStyle name="style 2 2" xfId="28100"/>
    <cellStyle name="style 2 2 2" xfId="28101"/>
    <cellStyle name="style 2 2 2 2" xfId="28102"/>
    <cellStyle name="style 2 2 2 2 2" xfId="28103"/>
    <cellStyle name="style 2 2 2 3" xfId="28104"/>
    <cellStyle name="style 2 2 2 3 2" xfId="28105"/>
    <cellStyle name="style 2 2 2 4" xfId="28106"/>
    <cellStyle name="style 2 2 3" xfId="28107"/>
    <cellStyle name="style 2 2 3 2" xfId="28108"/>
    <cellStyle name="style 2 2 4" xfId="28109"/>
    <cellStyle name="Style 2 3" xfId="28110"/>
    <cellStyle name="Style 2 4" xfId="28111"/>
    <cellStyle name="Style 2 5" xfId="28112"/>
    <cellStyle name="Style 2 6" xfId="28113"/>
    <cellStyle name="Style 2 7" xfId="28114"/>
    <cellStyle name="Style 2 8" xfId="28115"/>
    <cellStyle name="style 2 9" xfId="28116"/>
    <cellStyle name="style 2 9 2" xfId="28117"/>
    <cellStyle name="style 2 9 2 2" xfId="28118"/>
    <cellStyle name="style 2 9 3" xfId="28119"/>
    <cellStyle name="style 2 9 3 2" xfId="28120"/>
    <cellStyle name="style 2 9 4" xfId="28121"/>
    <cellStyle name="Style 20" xfId="28122"/>
    <cellStyle name="Style 200" xfId="28123"/>
    <cellStyle name="Style 201" xfId="28124"/>
    <cellStyle name="Style 202" xfId="28125"/>
    <cellStyle name="Style 203" xfId="28126"/>
    <cellStyle name="Style 204" xfId="28127"/>
    <cellStyle name="Style 205" xfId="28128"/>
    <cellStyle name="Style 206" xfId="28129"/>
    <cellStyle name="Style 207" xfId="28130"/>
    <cellStyle name="Style 208" xfId="28131"/>
    <cellStyle name="Style 209" xfId="28132"/>
    <cellStyle name="Style 21" xfId="28133"/>
    <cellStyle name="Style 21 2" xfId="28134"/>
    <cellStyle name="Style 21 3" xfId="28135"/>
    <cellStyle name="Style 21 4" xfId="28136"/>
    <cellStyle name="Style 21 5" xfId="28137"/>
    <cellStyle name="Style 21 6" xfId="28138"/>
    <cellStyle name="Style 21 7" xfId="28139"/>
    <cellStyle name="Style 21 8" xfId="28140"/>
    <cellStyle name="Style 210" xfId="28141"/>
    <cellStyle name="Style 211" xfId="28142"/>
    <cellStyle name="Style 212" xfId="28143"/>
    <cellStyle name="Style 213" xfId="28144"/>
    <cellStyle name="Style 214" xfId="28145"/>
    <cellStyle name="Style 215" xfId="28146"/>
    <cellStyle name="Style 216" xfId="28147"/>
    <cellStyle name="Style 217" xfId="28148"/>
    <cellStyle name="Style 218" xfId="28149"/>
    <cellStyle name="Style 219" xfId="28150"/>
    <cellStyle name="Style 22" xfId="28151"/>
    <cellStyle name="Style 22 2" xfId="28152"/>
    <cellStyle name="Style 22 3" xfId="28153"/>
    <cellStyle name="Style 22 4" xfId="28154"/>
    <cellStyle name="Style 22 5" xfId="28155"/>
    <cellStyle name="Style 22 6" xfId="28156"/>
    <cellStyle name="Style 22 7" xfId="28157"/>
    <cellStyle name="Style 22 8" xfId="28158"/>
    <cellStyle name="Style 220" xfId="28159"/>
    <cellStyle name="Style 221" xfId="28160"/>
    <cellStyle name="Style 222" xfId="28161"/>
    <cellStyle name="Style 223" xfId="28162"/>
    <cellStyle name="Style 224" xfId="28163"/>
    <cellStyle name="Style 225" xfId="28164"/>
    <cellStyle name="Style 226" xfId="28165"/>
    <cellStyle name="Style 227" xfId="28166"/>
    <cellStyle name="Style 228" xfId="28167"/>
    <cellStyle name="Style 229" xfId="28168"/>
    <cellStyle name="Style 23" xfId="28169"/>
    <cellStyle name="Style 230" xfId="28170"/>
    <cellStyle name="Style 231" xfId="28171"/>
    <cellStyle name="Style 232" xfId="28172"/>
    <cellStyle name="Style 233" xfId="28173"/>
    <cellStyle name="Style 234" xfId="28174"/>
    <cellStyle name="Style 235" xfId="28175"/>
    <cellStyle name="Style 236" xfId="28176"/>
    <cellStyle name="Style 237" xfId="28177"/>
    <cellStyle name="Style 238" xfId="28178"/>
    <cellStyle name="Style 239" xfId="28179"/>
    <cellStyle name="Style 24" xfId="28180"/>
    <cellStyle name="Style 24 2" xfId="28181"/>
    <cellStyle name="Style 24 3" xfId="28182"/>
    <cellStyle name="Style 24 4" xfId="28183"/>
    <cellStyle name="Style 24 5" xfId="28184"/>
    <cellStyle name="Style 24 6" xfId="28185"/>
    <cellStyle name="Style 24 7" xfId="28186"/>
    <cellStyle name="Style 24 8" xfId="28187"/>
    <cellStyle name="Style 240" xfId="28188"/>
    <cellStyle name="Style 241" xfId="28189"/>
    <cellStyle name="Style 242" xfId="28190"/>
    <cellStyle name="Style 243" xfId="28191"/>
    <cellStyle name="Style 244" xfId="28192"/>
    <cellStyle name="Style 245" xfId="28193"/>
    <cellStyle name="Style 246" xfId="28194"/>
    <cellStyle name="Style 247" xfId="28195"/>
    <cellStyle name="Style 248" xfId="28196"/>
    <cellStyle name="Style 249" xfId="28197"/>
    <cellStyle name="Style 25" xfId="28198"/>
    <cellStyle name="Style 250" xfId="28199"/>
    <cellStyle name="Style 251" xfId="28200"/>
    <cellStyle name="Style 252" xfId="28201"/>
    <cellStyle name="Style 253" xfId="28202"/>
    <cellStyle name="Style 254" xfId="28203"/>
    <cellStyle name="Style 255" xfId="28204"/>
    <cellStyle name="style 256" xfId="28205"/>
    <cellStyle name="style 256 2" xfId="28206"/>
    <cellStyle name="style 256 2 2" xfId="28207"/>
    <cellStyle name="style 256 3" xfId="28208"/>
    <cellStyle name="style 256 3 2" xfId="28209"/>
    <cellStyle name="style 256 4" xfId="28210"/>
    <cellStyle name="style 256 4 2" xfId="28211"/>
    <cellStyle name="style 256 5" xfId="28212"/>
    <cellStyle name="style 257" xfId="28213"/>
    <cellStyle name="style 257 2" xfId="28214"/>
    <cellStyle name="style 257 2 2" xfId="28215"/>
    <cellStyle name="style 257 3" xfId="28216"/>
    <cellStyle name="style 257 3 2" xfId="28217"/>
    <cellStyle name="style 257 4" xfId="28218"/>
    <cellStyle name="style 257 4 2" xfId="28219"/>
    <cellStyle name="style 257 5" xfId="28220"/>
    <cellStyle name="style 258" xfId="28221"/>
    <cellStyle name="style 258 2" xfId="28222"/>
    <cellStyle name="style 258 2 2" xfId="28223"/>
    <cellStyle name="style 258 3" xfId="28224"/>
    <cellStyle name="style 258 3 2" xfId="28225"/>
    <cellStyle name="style 258 4" xfId="28226"/>
    <cellStyle name="style 259" xfId="28227"/>
    <cellStyle name="style 259 2" xfId="28228"/>
    <cellStyle name="Style 26" xfId="28229"/>
    <cellStyle name="style 260" xfId="28230"/>
    <cellStyle name="style 260 2" xfId="28231"/>
    <cellStyle name="style 261" xfId="28232"/>
    <cellStyle name="style 261 2" xfId="28233"/>
    <cellStyle name="style 262" xfId="28234"/>
    <cellStyle name="style 262 2" xfId="28235"/>
    <cellStyle name="style 263" xfId="28236"/>
    <cellStyle name="style 263 2" xfId="28237"/>
    <cellStyle name="style 264" xfId="28238"/>
    <cellStyle name="style 264 2" xfId="28239"/>
    <cellStyle name="style 265" xfId="28240"/>
    <cellStyle name="style 265 2" xfId="28241"/>
    <cellStyle name="style 266" xfId="28242"/>
    <cellStyle name="Style 27" xfId="28243"/>
    <cellStyle name="Style 27 2" xfId="28244"/>
    <cellStyle name="Style 27 3" xfId="28245"/>
    <cellStyle name="Style 27 4" xfId="28246"/>
    <cellStyle name="Style 27 5" xfId="28247"/>
    <cellStyle name="Style 27 6" xfId="28248"/>
    <cellStyle name="Style 27 7" xfId="28249"/>
    <cellStyle name="Style 27 8" xfId="28250"/>
    <cellStyle name="Style 27_EXTRA September 2008" xfId="28251"/>
    <cellStyle name="Style 28" xfId="28252"/>
    <cellStyle name="Style 28 2" xfId="28253"/>
    <cellStyle name="Style 28 3" xfId="28254"/>
    <cellStyle name="Style 28 4" xfId="28255"/>
    <cellStyle name="Style 28 5" xfId="28256"/>
    <cellStyle name="Style 28 6" xfId="28257"/>
    <cellStyle name="Style 28 7" xfId="28258"/>
    <cellStyle name="Style 28 8" xfId="28259"/>
    <cellStyle name="Style 29" xfId="28260"/>
    <cellStyle name="Style 29 2" xfId="28261"/>
    <cellStyle name="Style 29 3" xfId="28262"/>
    <cellStyle name="Style 29 4" xfId="28263"/>
    <cellStyle name="Style 29 5" xfId="28264"/>
    <cellStyle name="Style 29 6" xfId="28265"/>
    <cellStyle name="Style 29 7" xfId="28266"/>
    <cellStyle name="Style 29 8" xfId="28267"/>
    <cellStyle name="Style 29_EXTRA September 2008" xfId="28268"/>
    <cellStyle name="style 3" xfId="28269"/>
    <cellStyle name="style 3 10" xfId="28270"/>
    <cellStyle name="style 3 10 2" xfId="28271"/>
    <cellStyle name="style 3 11" xfId="28272"/>
    <cellStyle name="style 3 11 2" xfId="28273"/>
    <cellStyle name="style 3 12" xfId="28274"/>
    <cellStyle name="style 3 12 2" xfId="28275"/>
    <cellStyle name="style 3 13" xfId="28276"/>
    <cellStyle name="Style 3 2" xfId="28277"/>
    <cellStyle name="Style 3 3" xfId="28278"/>
    <cellStyle name="Style 3 4" xfId="28279"/>
    <cellStyle name="Style 3 5" xfId="28280"/>
    <cellStyle name="Style 3 6" xfId="28281"/>
    <cellStyle name="Style 3 7" xfId="28282"/>
    <cellStyle name="Style 3 8" xfId="28283"/>
    <cellStyle name="style 3 9" xfId="28284"/>
    <cellStyle name="style 3 9 2" xfId="28285"/>
    <cellStyle name="style 3 9 2 2" xfId="28286"/>
    <cellStyle name="style 3 9 3" xfId="28287"/>
    <cellStyle name="style 3 9 3 2" xfId="28288"/>
    <cellStyle name="style 3 9 4" xfId="28289"/>
    <cellStyle name="Style 30" xfId="28290"/>
    <cellStyle name="Style 30 2" xfId="28291"/>
    <cellStyle name="Style 30 3" xfId="28292"/>
    <cellStyle name="Style 30 4" xfId="28293"/>
    <cellStyle name="Style 30 5" xfId="28294"/>
    <cellStyle name="Style 30 6" xfId="28295"/>
    <cellStyle name="Style 30 7" xfId="28296"/>
    <cellStyle name="Style 30 8" xfId="28297"/>
    <cellStyle name="Style 31" xfId="28298"/>
    <cellStyle name="Style 32" xfId="28299"/>
    <cellStyle name="Style 33" xfId="28300"/>
    <cellStyle name="Style 33 2" xfId="28301"/>
    <cellStyle name="Style 33 3" xfId="28302"/>
    <cellStyle name="Style 33 4" xfId="28303"/>
    <cellStyle name="Style 33 5" xfId="28304"/>
    <cellStyle name="Style 33 6" xfId="28305"/>
    <cellStyle name="Style 33 7" xfId="28306"/>
    <cellStyle name="Style 33 8" xfId="28307"/>
    <cellStyle name="Style 34" xfId="28308"/>
    <cellStyle name="Style 35" xfId="28309"/>
    <cellStyle name="Style 35 2" xfId="28310"/>
    <cellStyle name="Style 35 3" xfId="28311"/>
    <cellStyle name="Style 35 4" xfId="28312"/>
    <cellStyle name="Style 35 5" xfId="28313"/>
    <cellStyle name="Style 35 6" xfId="28314"/>
    <cellStyle name="Style 35 7" xfId="28315"/>
    <cellStyle name="Style 35 8" xfId="28316"/>
    <cellStyle name="Style 36" xfId="28317"/>
    <cellStyle name="Style 36 2" xfId="28318"/>
    <cellStyle name="Style 36 3" xfId="28319"/>
    <cellStyle name="Style 36 4" xfId="28320"/>
    <cellStyle name="Style 36 5" xfId="28321"/>
    <cellStyle name="Style 36 6" xfId="28322"/>
    <cellStyle name="Style 36 7" xfId="28323"/>
    <cellStyle name="Style 36 8" xfId="28324"/>
    <cellStyle name="Style 37" xfId="28325"/>
    <cellStyle name="Style 37 2" xfId="28326"/>
    <cellStyle name="Style 37 3" xfId="28327"/>
    <cellStyle name="Style 37 4" xfId="28328"/>
    <cellStyle name="Style 37 5" xfId="28329"/>
    <cellStyle name="Style 37 6" xfId="28330"/>
    <cellStyle name="Style 37 7" xfId="28331"/>
    <cellStyle name="Style 37 8" xfId="28332"/>
    <cellStyle name="Style 38" xfId="28333"/>
    <cellStyle name="Style 38 2" xfId="28334"/>
    <cellStyle name="Style 38 3" xfId="28335"/>
    <cellStyle name="Style 38 4" xfId="28336"/>
    <cellStyle name="Style 38 5" xfId="28337"/>
    <cellStyle name="Style 38 6" xfId="28338"/>
    <cellStyle name="Style 38 7" xfId="28339"/>
    <cellStyle name="Style 38 8" xfId="28340"/>
    <cellStyle name="Style 38_EXTRA September 2008" xfId="28341"/>
    <cellStyle name="Style 39" xfId="28342"/>
    <cellStyle name="style 4" xfId="28343"/>
    <cellStyle name="style 4 10" xfId="28344"/>
    <cellStyle name="style 4 10 2" xfId="28345"/>
    <cellStyle name="style 4 11" xfId="28346"/>
    <cellStyle name="style 4 11 2" xfId="28347"/>
    <cellStyle name="style 4 12" xfId="28348"/>
    <cellStyle name="style 4 12 2" xfId="28349"/>
    <cellStyle name="style 4 13" xfId="28350"/>
    <cellStyle name="Style 4 2" xfId="28351"/>
    <cellStyle name="Style 4 3" xfId="28352"/>
    <cellStyle name="Style 4 4" xfId="28353"/>
    <cellStyle name="Style 4 5" xfId="28354"/>
    <cellStyle name="Style 4 6" xfId="28355"/>
    <cellStyle name="Style 4 7" xfId="28356"/>
    <cellStyle name="Style 4 8" xfId="28357"/>
    <cellStyle name="style 4 9" xfId="28358"/>
    <cellStyle name="style 4 9 2" xfId="28359"/>
    <cellStyle name="style 4 9 2 2" xfId="28360"/>
    <cellStyle name="style 4 9 3" xfId="28361"/>
    <cellStyle name="style 4 9 3 2" xfId="28362"/>
    <cellStyle name="style 4 9 4" xfId="28363"/>
    <cellStyle name="Style 4_EXTRA September 2008" xfId="28364"/>
    <cellStyle name="Style 40" xfId="28365"/>
    <cellStyle name="Style 41" xfId="28366"/>
    <cellStyle name="Style 41 2" xfId="28367"/>
    <cellStyle name="Style 41 3" xfId="28368"/>
    <cellStyle name="Style 41 4" xfId="28369"/>
    <cellStyle name="Style 41 5" xfId="28370"/>
    <cellStyle name="Style 41 6" xfId="28371"/>
    <cellStyle name="Style 41 7" xfId="28372"/>
    <cellStyle name="Style 41 8" xfId="28373"/>
    <cellStyle name="Style 42" xfId="28374"/>
    <cellStyle name="Style 43" xfId="28375"/>
    <cellStyle name="Style 44" xfId="28376"/>
    <cellStyle name="Style 44 2" xfId="28377"/>
    <cellStyle name="Style 44 3" xfId="28378"/>
    <cellStyle name="Style 44 4" xfId="28379"/>
    <cellStyle name="Style 44 5" xfId="28380"/>
    <cellStyle name="Style 44 6" xfId="28381"/>
    <cellStyle name="Style 44 7" xfId="28382"/>
    <cellStyle name="Style 44 8" xfId="28383"/>
    <cellStyle name="Style 45" xfId="28384"/>
    <cellStyle name="Style 45 2" xfId="28385"/>
    <cellStyle name="Style 45 3" xfId="28386"/>
    <cellStyle name="Style 45 4" xfId="28387"/>
    <cellStyle name="Style 45 5" xfId="28388"/>
    <cellStyle name="Style 45 6" xfId="28389"/>
    <cellStyle name="Style 45 7" xfId="28390"/>
    <cellStyle name="Style 45 8" xfId="28391"/>
    <cellStyle name="Style 46" xfId="28392"/>
    <cellStyle name="Style 46 2" xfId="28393"/>
    <cellStyle name="Style 46 3" xfId="28394"/>
    <cellStyle name="Style 46 4" xfId="28395"/>
    <cellStyle name="Style 46 5" xfId="28396"/>
    <cellStyle name="Style 46 6" xfId="28397"/>
    <cellStyle name="Style 46 7" xfId="28398"/>
    <cellStyle name="Style 46 8" xfId="28399"/>
    <cellStyle name="Style 46_EXTRA September 2008" xfId="28400"/>
    <cellStyle name="Style 47" xfId="28401"/>
    <cellStyle name="Style 47 2" xfId="28402"/>
    <cellStyle name="Style 47 3" xfId="28403"/>
    <cellStyle name="Style 47 4" xfId="28404"/>
    <cellStyle name="Style 47 5" xfId="28405"/>
    <cellStyle name="Style 47 6" xfId="28406"/>
    <cellStyle name="Style 47 7" xfId="28407"/>
    <cellStyle name="Style 47 8" xfId="28408"/>
    <cellStyle name="Style 48" xfId="28409"/>
    <cellStyle name="Style 49" xfId="28410"/>
    <cellStyle name="style 5" xfId="28411"/>
    <cellStyle name="style 5 10" xfId="28412"/>
    <cellStyle name="style 5 10 2" xfId="28413"/>
    <cellStyle name="style 5 11" xfId="28414"/>
    <cellStyle name="style 5 11 2" xfId="28415"/>
    <cellStyle name="style 5 12" xfId="28416"/>
    <cellStyle name="style 5 12 2" xfId="28417"/>
    <cellStyle name="style 5 13" xfId="28418"/>
    <cellStyle name="Style 5 2" xfId="28419"/>
    <cellStyle name="Style 5 3" xfId="28420"/>
    <cellStyle name="Style 5 4" xfId="28421"/>
    <cellStyle name="Style 5 5" xfId="28422"/>
    <cellStyle name="Style 5 6" xfId="28423"/>
    <cellStyle name="Style 5 7" xfId="28424"/>
    <cellStyle name="Style 5 8" xfId="28425"/>
    <cellStyle name="style 5 9" xfId="28426"/>
    <cellStyle name="style 5 9 2" xfId="28427"/>
    <cellStyle name="style 5 9 2 2" xfId="28428"/>
    <cellStyle name="style 5 9 3" xfId="28429"/>
    <cellStyle name="style 5 9 3 2" xfId="28430"/>
    <cellStyle name="style 5 9 4" xfId="28431"/>
    <cellStyle name="Style 50" xfId="28432"/>
    <cellStyle name="Style 50 2" xfId="28433"/>
    <cellStyle name="Style 50 3" xfId="28434"/>
    <cellStyle name="Style 50 4" xfId="28435"/>
    <cellStyle name="Style 50 5" xfId="28436"/>
    <cellStyle name="Style 50 6" xfId="28437"/>
    <cellStyle name="Style 50 7" xfId="28438"/>
    <cellStyle name="Style 50 8" xfId="28439"/>
    <cellStyle name="Style 51" xfId="28440"/>
    <cellStyle name="Style 51 2" xfId="28441"/>
    <cellStyle name="Style 51 3" xfId="28442"/>
    <cellStyle name="Style 51 4" xfId="28443"/>
    <cellStyle name="Style 51 5" xfId="28444"/>
    <cellStyle name="Style 51 6" xfId="28445"/>
    <cellStyle name="Style 51 7" xfId="28446"/>
    <cellStyle name="Style 51 8" xfId="28447"/>
    <cellStyle name="Style 52" xfId="28448"/>
    <cellStyle name="Style 52 2" xfId="28449"/>
    <cellStyle name="Style 52 3" xfId="28450"/>
    <cellStyle name="Style 52 4" xfId="28451"/>
    <cellStyle name="Style 52 5" xfId="28452"/>
    <cellStyle name="Style 52 6" xfId="28453"/>
    <cellStyle name="Style 52 7" xfId="28454"/>
    <cellStyle name="Style 52 8" xfId="28455"/>
    <cellStyle name="Style 53" xfId="28456"/>
    <cellStyle name="Style 53 2" xfId="28457"/>
    <cellStyle name="Style 53 3" xfId="28458"/>
    <cellStyle name="Style 53 4" xfId="28459"/>
    <cellStyle name="Style 53 5" xfId="28460"/>
    <cellStyle name="Style 53 6" xfId="28461"/>
    <cellStyle name="Style 53 7" xfId="28462"/>
    <cellStyle name="Style 53 8" xfId="28463"/>
    <cellStyle name="Style 54" xfId="28464"/>
    <cellStyle name="Style 54 2" xfId="28465"/>
    <cellStyle name="Style 54 3" xfId="28466"/>
    <cellStyle name="Style 54 4" xfId="28467"/>
    <cellStyle name="Style 54 5" xfId="28468"/>
    <cellStyle name="Style 54 6" xfId="28469"/>
    <cellStyle name="Style 54 7" xfId="28470"/>
    <cellStyle name="Style 54 8" xfId="28471"/>
    <cellStyle name="Style 55" xfId="28472"/>
    <cellStyle name="Style 55 2" xfId="28473"/>
    <cellStyle name="Style 55 3" xfId="28474"/>
    <cellStyle name="Style 55 4" xfId="28475"/>
    <cellStyle name="Style 55 5" xfId="28476"/>
    <cellStyle name="Style 55 6" xfId="28477"/>
    <cellStyle name="Style 55 7" xfId="28478"/>
    <cellStyle name="Style 55 8" xfId="28479"/>
    <cellStyle name="Style 56" xfId="28480"/>
    <cellStyle name="Style 56 2" xfId="28481"/>
    <cellStyle name="Style 56 3" xfId="28482"/>
    <cellStyle name="Style 56 4" xfId="28483"/>
    <cellStyle name="Style 56 5" xfId="28484"/>
    <cellStyle name="Style 56 6" xfId="28485"/>
    <cellStyle name="Style 56 7" xfId="28486"/>
    <cellStyle name="Style 56 8" xfId="28487"/>
    <cellStyle name="Style 56_EXTRA September 2008" xfId="28488"/>
    <cellStyle name="Style 57" xfId="28489"/>
    <cellStyle name="Style 57 2" xfId="28490"/>
    <cellStyle name="Style 57 3" xfId="28491"/>
    <cellStyle name="Style 57 4" xfId="28492"/>
    <cellStyle name="Style 57 5" xfId="28493"/>
    <cellStyle name="Style 57 6" xfId="28494"/>
    <cellStyle name="Style 57 7" xfId="28495"/>
    <cellStyle name="Style 57 8" xfId="28496"/>
    <cellStyle name="Style 58" xfId="28497"/>
    <cellStyle name="Style 59" xfId="28498"/>
    <cellStyle name="Style 6" xfId="28499"/>
    <cellStyle name="Style 60" xfId="28500"/>
    <cellStyle name="Style 60 2" xfId="28501"/>
    <cellStyle name="Style 60 3" xfId="28502"/>
    <cellStyle name="Style 60 4" xfId="28503"/>
    <cellStyle name="Style 60 5" xfId="28504"/>
    <cellStyle name="Style 60 6" xfId="28505"/>
    <cellStyle name="Style 60 7" xfId="28506"/>
    <cellStyle name="Style 60 8" xfId="28507"/>
    <cellStyle name="Style 61" xfId="28508"/>
    <cellStyle name="Style 62" xfId="28509"/>
    <cellStyle name="Style 62 2" xfId="28510"/>
    <cellStyle name="Style 62 3" xfId="28511"/>
    <cellStyle name="Style 62 4" xfId="28512"/>
    <cellStyle name="Style 62 5" xfId="28513"/>
    <cellStyle name="Style 62 6" xfId="28514"/>
    <cellStyle name="Style 62 7" xfId="28515"/>
    <cellStyle name="Style 62 8" xfId="28516"/>
    <cellStyle name="Style 63" xfId="28517"/>
    <cellStyle name="Style 63 2" xfId="28518"/>
    <cellStyle name="Style 63 3" xfId="28519"/>
    <cellStyle name="Style 63 4" xfId="28520"/>
    <cellStyle name="Style 63 5" xfId="28521"/>
    <cellStyle name="Style 63 6" xfId="28522"/>
    <cellStyle name="Style 63 7" xfId="28523"/>
    <cellStyle name="Style 63 8" xfId="28524"/>
    <cellStyle name="Style 63_EXTRA September 2008" xfId="28525"/>
    <cellStyle name="Style 64" xfId="28526"/>
    <cellStyle name="Style 64 2" xfId="28527"/>
    <cellStyle name="Style 64 3" xfId="28528"/>
    <cellStyle name="Style 64 4" xfId="28529"/>
    <cellStyle name="Style 64 5" xfId="28530"/>
    <cellStyle name="Style 64 6" xfId="28531"/>
    <cellStyle name="Style 64 7" xfId="28532"/>
    <cellStyle name="Style 64 8" xfId="28533"/>
    <cellStyle name="Style 65" xfId="28534"/>
    <cellStyle name="Style 66" xfId="28535"/>
    <cellStyle name="Style 67" xfId="28536"/>
    <cellStyle name="Style 67 2" xfId="28537"/>
    <cellStyle name="Style 67 3" xfId="28538"/>
    <cellStyle name="Style 67 4" xfId="28539"/>
    <cellStyle name="Style 67 5" xfId="28540"/>
    <cellStyle name="Style 67 6" xfId="28541"/>
    <cellStyle name="Style 67 7" xfId="28542"/>
    <cellStyle name="Style 67 8" xfId="28543"/>
    <cellStyle name="Style 68" xfId="28544"/>
    <cellStyle name="Style 69" xfId="28545"/>
    <cellStyle name="Style 69 2" xfId="28546"/>
    <cellStyle name="Style 69 3" xfId="28547"/>
    <cellStyle name="Style 69 4" xfId="28548"/>
    <cellStyle name="Style 69 5" xfId="28549"/>
    <cellStyle name="Style 69 6" xfId="28550"/>
    <cellStyle name="Style 69 7" xfId="28551"/>
    <cellStyle name="Style 69 8" xfId="28552"/>
    <cellStyle name="Style 7" xfId="28553"/>
    <cellStyle name="Style 70" xfId="28554"/>
    <cellStyle name="Style 71" xfId="28555"/>
    <cellStyle name="Style 72" xfId="28556"/>
    <cellStyle name="Style 73" xfId="28557"/>
    <cellStyle name="Style 73 2" xfId="28558"/>
    <cellStyle name="Style 73 3" xfId="28559"/>
    <cellStyle name="Style 73 4" xfId="28560"/>
    <cellStyle name="Style 73 5" xfId="28561"/>
    <cellStyle name="Style 73 6" xfId="28562"/>
    <cellStyle name="Style 73 7" xfId="28563"/>
    <cellStyle name="Style 73 8" xfId="28564"/>
    <cellStyle name="Style 74" xfId="28565"/>
    <cellStyle name="Style 74 2" xfId="28566"/>
    <cellStyle name="Style 74 3" xfId="28567"/>
    <cellStyle name="Style 74 4" xfId="28568"/>
    <cellStyle name="Style 74 5" xfId="28569"/>
    <cellStyle name="Style 74 6" xfId="28570"/>
    <cellStyle name="Style 74 7" xfId="28571"/>
    <cellStyle name="Style 74 8" xfId="28572"/>
    <cellStyle name="Style 75" xfId="28573"/>
    <cellStyle name="Style 75 2" xfId="28574"/>
    <cellStyle name="Style 75 3" xfId="28575"/>
    <cellStyle name="Style 75 4" xfId="28576"/>
    <cellStyle name="Style 75 5" xfId="28577"/>
    <cellStyle name="Style 75 6" xfId="28578"/>
    <cellStyle name="Style 75 7" xfId="28579"/>
    <cellStyle name="Style 75 8" xfId="28580"/>
    <cellStyle name="Style 75_EXTRA September 2008" xfId="28581"/>
    <cellStyle name="Style 76" xfId="28582"/>
    <cellStyle name="Style 76 2" xfId="28583"/>
    <cellStyle name="Style 76 3" xfId="28584"/>
    <cellStyle name="Style 76 4" xfId="28585"/>
    <cellStyle name="Style 76 5" xfId="28586"/>
    <cellStyle name="Style 76 6" xfId="28587"/>
    <cellStyle name="Style 76 7" xfId="28588"/>
    <cellStyle name="Style 76 8" xfId="28589"/>
    <cellStyle name="Style 77" xfId="28590"/>
    <cellStyle name="Style 77 2" xfId="28591"/>
    <cellStyle name="Style 77 3" xfId="28592"/>
    <cellStyle name="Style 77 4" xfId="28593"/>
    <cellStyle name="Style 77 5" xfId="28594"/>
    <cellStyle name="Style 77 6" xfId="28595"/>
    <cellStyle name="Style 77 7" xfId="28596"/>
    <cellStyle name="Style 77 8" xfId="28597"/>
    <cellStyle name="Style 78" xfId="28598"/>
    <cellStyle name="Style 79" xfId="28599"/>
    <cellStyle name="Style 8" xfId="28600"/>
    <cellStyle name="Style 8 2" xfId="28601"/>
    <cellStyle name="Style 8 3" xfId="28602"/>
    <cellStyle name="Style 8 4" xfId="28603"/>
    <cellStyle name="Style 8 5" xfId="28604"/>
    <cellStyle name="Style 8 6" xfId="28605"/>
    <cellStyle name="Style 8 7" xfId="28606"/>
    <cellStyle name="Style 8 8" xfId="28607"/>
    <cellStyle name="Style 80" xfId="28608"/>
    <cellStyle name="Style 81" xfId="28609"/>
    <cellStyle name="Style 82" xfId="28610"/>
    <cellStyle name="Style 82 2" xfId="28611"/>
    <cellStyle name="Style 82 3" xfId="28612"/>
    <cellStyle name="Style 82 4" xfId="28613"/>
    <cellStyle name="Style 82 5" xfId="28614"/>
    <cellStyle name="Style 82 6" xfId="28615"/>
    <cellStyle name="Style 82 7" xfId="28616"/>
    <cellStyle name="Style 82 8" xfId="28617"/>
    <cellStyle name="Style 83" xfId="28618"/>
    <cellStyle name="Style 84" xfId="28619"/>
    <cellStyle name="Style 85" xfId="28620"/>
    <cellStyle name="Style 85 2" xfId="28621"/>
    <cellStyle name="Style 85 3" xfId="28622"/>
    <cellStyle name="Style 85 4" xfId="28623"/>
    <cellStyle name="Style 85 5" xfId="28624"/>
    <cellStyle name="Style 85 6" xfId="28625"/>
    <cellStyle name="Style 85 7" xfId="28626"/>
    <cellStyle name="Style 85 8" xfId="28627"/>
    <cellStyle name="Style 85_EXTRA September 2008" xfId="28628"/>
    <cellStyle name="Style 86" xfId="28629"/>
    <cellStyle name="Style 86 2" xfId="28630"/>
    <cellStyle name="Style 86 3" xfId="28631"/>
    <cellStyle name="Style 86 4" xfId="28632"/>
    <cellStyle name="Style 86 5" xfId="28633"/>
    <cellStyle name="Style 86 6" xfId="28634"/>
    <cellStyle name="Style 86 7" xfId="28635"/>
    <cellStyle name="Style 86 8" xfId="28636"/>
    <cellStyle name="Style 87" xfId="28637"/>
    <cellStyle name="Style 87 2" xfId="28638"/>
    <cellStyle name="Style 87 3" xfId="28639"/>
    <cellStyle name="Style 87 4" xfId="28640"/>
    <cellStyle name="Style 87 5" xfId="28641"/>
    <cellStyle name="Style 87 6" xfId="28642"/>
    <cellStyle name="Style 87 7" xfId="28643"/>
    <cellStyle name="Style 87 8" xfId="28644"/>
    <cellStyle name="Style 87_EXTRA September 2008" xfId="28645"/>
    <cellStyle name="Style 88" xfId="28646"/>
    <cellStyle name="Style 88 2" xfId="28647"/>
    <cellStyle name="Style 88 3" xfId="28648"/>
    <cellStyle name="Style 88 4" xfId="28649"/>
    <cellStyle name="Style 88 5" xfId="28650"/>
    <cellStyle name="Style 88 6" xfId="28651"/>
    <cellStyle name="Style 88 7" xfId="28652"/>
    <cellStyle name="Style 88 8" xfId="28653"/>
    <cellStyle name="Style 89" xfId="28654"/>
    <cellStyle name="Style 9" xfId="28655"/>
    <cellStyle name="Style 90" xfId="28656"/>
    <cellStyle name="Style 91" xfId="28657"/>
    <cellStyle name="Style 91 2" xfId="28658"/>
    <cellStyle name="Style 91 3" xfId="28659"/>
    <cellStyle name="Style 91 4" xfId="28660"/>
    <cellStyle name="Style 91 5" xfId="28661"/>
    <cellStyle name="Style 91 6" xfId="28662"/>
    <cellStyle name="Style 91 7" xfId="28663"/>
    <cellStyle name="Style 91 8" xfId="28664"/>
    <cellStyle name="Style 92" xfId="28665"/>
    <cellStyle name="Style 93" xfId="28666"/>
    <cellStyle name="Style 93 2" xfId="28667"/>
    <cellStyle name="Style 93 3" xfId="28668"/>
    <cellStyle name="Style 93 4" xfId="28669"/>
    <cellStyle name="Style 93 5" xfId="28670"/>
    <cellStyle name="Style 93 6" xfId="28671"/>
    <cellStyle name="Style 93 7" xfId="28672"/>
    <cellStyle name="Style 93 8" xfId="28673"/>
    <cellStyle name="Style 94" xfId="28674"/>
    <cellStyle name="Style 94 2" xfId="28675"/>
    <cellStyle name="Style 94 3" xfId="28676"/>
    <cellStyle name="Style 94 4" xfId="28677"/>
    <cellStyle name="Style 94 5" xfId="28678"/>
    <cellStyle name="Style 94 6" xfId="28679"/>
    <cellStyle name="Style 94 7" xfId="28680"/>
    <cellStyle name="Style 94 8" xfId="28681"/>
    <cellStyle name="Style 95" xfId="28682"/>
    <cellStyle name="Style 95 2" xfId="28683"/>
    <cellStyle name="Style 95 3" xfId="28684"/>
    <cellStyle name="Style 95 4" xfId="28685"/>
    <cellStyle name="Style 95 5" xfId="28686"/>
    <cellStyle name="Style 95 6" xfId="28687"/>
    <cellStyle name="Style 95 7" xfId="28688"/>
    <cellStyle name="Style 95 8" xfId="28689"/>
    <cellStyle name="Style 96" xfId="28690"/>
    <cellStyle name="Style 96 2" xfId="28691"/>
    <cellStyle name="Style 96 3" xfId="28692"/>
    <cellStyle name="Style 96 4" xfId="28693"/>
    <cellStyle name="Style 96 5" xfId="28694"/>
    <cellStyle name="Style 96 6" xfId="28695"/>
    <cellStyle name="Style 96 7" xfId="28696"/>
    <cellStyle name="Style 96 8" xfId="28697"/>
    <cellStyle name="Style 96_EXTRA September 2008" xfId="28698"/>
    <cellStyle name="Style 97" xfId="28699"/>
    <cellStyle name="Style 98" xfId="28700"/>
    <cellStyle name="Style 99" xfId="28701"/>
    <cellStyle name="Style 99 2" xfId="28702"/>
    <cellStyle name="Style 99 3" xfId="28703"/>
    <cellStyle name="Style 99 4" xfId="28704"/>
    <cellStyle name="Style 99 5" xfId="28705"/>
    <cellStyle name="Style 99 6" xfId="28706"/>
    <cellStyle name="Style 99 7" xfId="28707"/>
    <cellStyle name="Style 99 8" xfId="28708"/>
    <cellStyle name="style_BS DESEMBER 2003 180608" xfId="28709"/>
    <cellStyle name="style1" xfId="28710"/>
    <cellStyle name="style1 2" xfId="28711"/>
    <cellStyle name="style1 3" xfId="28712"/>
    <cellStyle name="style1 4" xfId="28713"/>
    <cellStyle name="style1 5" xfId="28714"/>
    <cellStyle name="style1 6" xfId="28715"/>
    <cellStyle name="style1 7" xfId="28716"/>
    <cellStyle name="style1 8" xfId="28717"/>
    <cellStyle name="style1_EXTRA September 2008" xfId="28718"/>
    <cellStyle name="style2" xfId="28719"/>
    <cellStyle name="style2 2" xfId="28720"/>
    <cellStyle name="style2 3" xfId="28721"/>
    <cellStyle name="style2 4" xfId="28722"/>
    <cellStyle name="style2 5" xfId="28723"/>
    <cellStyle name="style2 6" xfId="28724"/>
    <cellStyle name="style2 7" xfId="28725"/>
    <cellStyle name="style2 8" xfId="28726"/>
    <cellStyle name="style2_EXTRA September 2008" xfId="28727"/>
    <cellStyle name="subt1" xfId="28728"/>
    <cellStyle name="subt1 2" xfId="28729"/>
    <cellStyle name="Subtotal" xfId="28730"/>
    <cellStyle name="Subtotal 2" xfId="28731"/>
    <cellStyle name="tahap" xfId="28732"/>
    <cellStyle name="tahap 2" xfId="28733"/>
    <cellStyle name="tahap 3" xfId="28734"/>
    <cellStyle name="tahap 4" xfId="28735"/>
    <cellStyle name="tahap 5" xfId="28736"/>
    <cellStyle name="tahap 6" xfId="28737"/>
    <cellStyle name="tahap 7" xfId="28738"/>
    <cellStyle name="Test [green]" xfId="28739"/>
    <cellStyle name="Text Indent A" xfId="28740"/>
    <cellStyle name="Text Indent B" xfId="28741"/>
    <cellStyle name="Text Indent B 2" xfId="28742"/>
    <cellStyle name="Text Indent C" xfId="28743"/>
    <cellStyle name="Text Indent C 10" xfId="28744"/>
    <cellStyle name="Text Indent C 11" xfId="28745"/>
    <cellStyle name="Text Indent C 12" xfId="28746"/>
    <cellStyle name="Text Indent C 13" xfId="28747"/>
    <cellStyle name="Text Indent C 14" xfId="28748"/>
    <cellStyle name="Text Indent C 15" xfId="28749"/>
    <cellStyle name="Text Indent C 16" xfId="28750"/>
    <cellStyle name="Text Indent C 17" xfId="28751"/>
    <cellStyle name="Text Indent C 18" xfId="28752"/>
    <cellStyle name="Text Indent C 19" xfId="28753"/>
    <cellStyle name="Text Indent C 2" xfId="28754"/>
    <cellStyle name="Text Indent C 20" xfId="28755"/>
    <cellStyle name="Text Indent C 21" xfId="28756"/>
    <cellStyle name="Text Indent C 22" xfId="28757"/>
    <cellStyle name="Text Indent C 23" xfId="28758"/>
    <cellStyle name="Text Indent C 24" xfId="28759"/>
    <cellStyle name="Text Indent C 25" xfId="28760"/>
    <cellStyle name="Text Indent C 26" xfId="28761"/>
    <cellStyle name="Text Indent C 27" xfId="28762"/>
    <cellStyle name="Text Indent C 28" xfId="28763"/>
    <cellStyle name="Text Indent C 29" xfId="28764"/>
    <cellStyle name="Text Indent C 3" xfId="28765"/>
    <cellStyle name="Text Indent C 30" xfId="28766"/>
    <cellStyle name="Text Indent C 31" xfId="28767"/>
    <cellStyle name="Text Indent C 32" xfId="28768"/>
    <cellStyle name="Text Indent C 33" xfId="28769"/>
    <cellStyle name="Text Indent C 34" xfId="28770"/>
    <cellStyle name="Text Indent C 35" xfId="28771"/>
    <cellStyle name="Text Indent C 36" xfId="28772"/>
    <cellStyle name="Text Indent C 37" xfId="28773"/>
    <cellStyle name="Text Indent C 38" xfId="28774"/>
    <cellStyle name="Text Indent C 39" xfId="28775"/>
    <cellStyle name="Text Indent C 4" xfId="28776"/>
    <cellStyle name="Text Indent C 40" xfId="28777"/>
    <cellStyle name="Text Indent C 41" xfId="28778"/>
    <cellStyle name="Text Indent C 42" xfId="28779"/>
    <cellStyle name="Text Indent C 43" xfId="28780"/>
    <cellStyle name="Text Indent C 44" xfId="28781"/>
    <cellStyle name="Text Indent C 45" xfId="28782"/>
    <cellStyle name="Text Indent C 46" xfId="28783"/>
    <cellStyle name="Text Indent C 47" xfId="28784"/>
    <cellStyle name="Text Indent C 48" xfId="28785"/>
    <cellStyle name="Text Indent C 49" xfId="28786"/>
    <cellStyle name="Text Indent C 5" xfId="28787"/>
    <cellStyle name="Text Indent C 50" xfId="28788"/>
    <cellStyle name="Text Indent C 51" xfId="28789"/>
    <cellStyle name="Text Indent C 52" xfId="28790"/>
    <cellStyle name="Text Indent C 53" xfId="28791"/>
    <cellStyle name="Text Indent C 54" xfId="28792"/>
    <cellStyle name="Text Indent C 55" xfId="28793"/>
    <cellStyle name="Text Indent C 56" xfId="28794"/>
    <cellStyle name="Text Indent C 57" xfId="28795"/>
    <cellStyle name="Text Indent C 58" xfId="28796"/>
    <cellStyle name="Text Indent C 59" xfId="28797"/>
    <cellStyle name="Text Indent C 6" xfId="28798"/>
    <cellStyle name="Text Indent C 60" xfId="28799"/>
    <cellStyle name="Text Indent C 61" xfId="28800"/>
    <cellStyle name="Text Indent C 62" xfId="28801"/>
    <cellStyle name="Text Indent C 63" xfId="28802"/>
    <cellStyle name="Text Indent C 64" xfId="28803"/>
    <cellStyle name="Text Indent C 7" xfId="28804"/>
    <cellStyle name="Text Indent C 8" xfId="28805"/>
    <cellStyle name="Text Indent C 9" xfId="28806"/>
    <cellStyle name="TFCF" xfId="28807"/>
    <cellStyle name="þ_x001d_ð &amp;ý&amp;†ýG_x0008_€ X_x000a__x0007__x0001__x0001_" xfId="28808"/>
    <cellStyle name="þ_x001d_ð &amp;ý&amp;†ýG_x0008_€ X_x000a__x0007__x0001__x0001_ 2" xfId="28809"/>
    <cellStyle name="þ_x001d_ð &amp;ý&amp;†ýG_x0008_€ X_x000a__x0007__x0001__x0001_ 3" xfId="28810"/>
    <cellStyle name="þ_x001d_ð &amp;ý&amp;†ýG_x0008_€ X_x000a__x0007__x0001__x0001_ 4" xfId="28811"/>
    <cellStyle name="þ_x001d_ð &amp;ý&amp;†ýG_x0008_€ X_x000a__x0007__x0001__x0001_ 5" xfId="28812"/>
    <cellStyle name="þ_x001d_ð &amp;ý&amp;†ýG_x0008_€ X_x000a__x0007__x0001__x0001_ 6" xfId="28813"/>
    <cellStyle name="þ_x001d_ð &amp;ý&amp;†ýG_x0008_€ X_x000a__x0007__x0001__x0001_ 7" xfId="28814"/>
    <cellStyle name="þ_x001d_ð &amp;ý&amp;†ýG_x0008_€ X_x000a__x0007__x0001__x0001_ 8" xfId="28815"/>
    <cellStyle name="þ_x001d_ð &amp;ý&amp;†ýG_x0008_ X_x000a__x0007__x0001__x0001_" xfId="28816"/>
    <cellStyle name="þ_x001d_ð &amp;ý&amp;†ýG_x0008_ X_x000a__x0007__x0001__x0001_ 10" xfId="28817"/>
    <cellStyle name="þ_x001d_ð &amp;ý&amp;†ýG_x0008_ X_x000a__x0007__x0001__x0001_ 11" xfId="28818"/>
    <cellStyle name="þ_x001d_ð &amp;ý&amp;†ýG_x0008_ X_x000a__x0007__x0001__x0001_ 12" xfId="28819"/>
    <cellStyle name="þ_x001d_ð &amp;ý&amp;†ýG_x0008_ X_x000a__x0007__x0001__x0001_ 13" xfId="28820"/>
    <cellStyle name="þ_x001d_ð &amp;ý&amp;†ýG_x0008_ X_x000a__x0007__x0001__x0001_ 14" xfId="28821"/>
    <cellStyle name="þ_x001d_ð &amp;ý&amp;†ýG_x0008_ X_x000a__x0007__x0001__x0001_ 15" xfId="28822"/>
    <cellStyle name="þ_x001d_ð &amp;ý&amp;†ýG_x0008_ X_x000a__x0007__x0001__x0001_ 16" xfId="28823"/>
    <cellStyle name="þ_x001d_ð &amp;ý&amp;†ýG_x0008_ X_x000a__x0007__x0001__x0001_ 17" xfId="28824"/>
    <cellStyle name="þ_x001d_ð &amp;ý&amp;†ýG_x0008_ X_x000a__x0007__x0001__x0001_ 18" xfId="28825"/>
    <cellStyle name="þ_x001d_ð &amp;ý&amp;†ýG_x0008_ X_x000a__x0007__x0001__x0001_ 19" xfId="28826"/>
    <cellStyle name="þ_x001d_ð &amp;ý&amp;†ýG_x0008_ X_x000a__x0007__x0001__x0001_ 2" xfId="28827"/>
    <cellStyle name="þ_x001d_ð &amp;ý&amp;†ýG_x0008_ X_x000a__x0007__x0001__x0001_ 20" xfId="28828"/>
    <cellStyle name="þ_x001d_ð &amp;ý&amp;†ýG_x0008_ X_x000a__x0007__x0001__x0001_ 21" xfId="28829"/>
    <cellStyle name="þ_x001d_ð &amp;ý&amp;†ýG_x0008_ X_x000a__x0007__x0001__x0001_ 22" xfId="28830"/>
    <cellStyle name="þ_x001d_ð &amp;ý&amp;†ýG_x0008_ X_x000a__x0007__x0001__x0001_ 23" xfId="28831"/>
    <cellStyle name="þ_x001d_ð &amp;ý&amp;†ýG_x0008_ X_x000a__x0007__x0001__x0001_ 24" xfId="28832"/>
    <cellStyle name="þ_x001d_ð &amp;ý&amp;†ýG_x0008_ X_x000a__x0007__x0001__x0001_ 25" xfId="28833"/>
    <cellStyle name="þ_x001d_ð &amp;ý&amp;†ýG_x0008_ X_x000a__x0007__x0001__x0001_ 26" xfId="28834"/>
    <cellStyle name="þ_x001d_ð &amp;ý&amp;†ýG_x0008_ X_x000a__x0007__x0001__x0001_ 27" xfId="28835"/>
    <cellStyle name="þ_x001d_ð &amp;ý&amp;†ýG_x0008_ X_x000a__x0007__x0001__x0001_ 28" xfId="28836"/>
    <cellStyle name="þ_x001d_ð &amp;ý&amp;†ýG_x0008_ X_x000a__x0007__x0001__x0001_ 29" xfId="28837"/>
    <cellStyle name="þ_x001d_ð &amp;ý&amp;†ýG_x0008_ X_x000a__x0007__x0001__x0001_ 3" xfId="28838"/>
    <cellStyle name="þ_x001d_ð &amp;ý&amp;†ýG_x0008_ X_x000a__x0007__x0001__x0001_ 30" xfId="28839"/>
    <cellStyle name="þ_x001d_ð &amp;ý&amp;†ýG_x0008_ X_x000a__x0007__x0001__x0001_ 31" xfId="28840"/>
    <cellStyle name="þ_x001d_ð &amp;ý&amp;†ýG_x0008_ X_x000a__x0007__x0001__x0001_ 32" xfId="28841"/>
    <cellStyle name="þ_x001d_ð &amp;ý&amp;†ýG_x0008_ X_x000a__x0007__x0001__x0001_ 33" xfId="28842"/>
    <cellStyle name="þ_x001d_ð &amp;ý&amp;†ýG_x0008_ X_x000a__x0007__x0001__x0001_ 34" xfId="28843"/>
    <cellStyle name="þ_x001d_ð &amp;ý&amp;†ýG_x0008_ X_x000a__x0007__x0001__x0001_ 35" xfId="28844"/>
    <cellStyle name="þ_x001d_ð &amp;ý&amp;†ýG_x0008_ X_x000a__x0007__x0001__x0001_ 36" xfId="28845"/>
    <cellStyle name="þ_x001d_ð &amp;ý&amp;†ýG_x0008_ X_x000a__x0007__x0001__x0001_ 37" xfId="28846"/>
    <cellStyle name="þ_x001d_ð &amp;ý&amp;†ýG_x0008_ X_x000a__x0007__x0001__x0001_ 38" xfId="28847"/>
    <cellStyle name="þ_x001d_ð &amp;ý&amp;†ýG_x0008_ X_x000a__x0007__x0001__x0001_ 39" xfId="28848"/>
    <cellStyle name="þ_x001d_ð &amp;ý&amp;†ýG_x0008_ X_x000a__x0007__x0001__x0001_ 4" xfId="28849"/>
    <cellStyle name="þ_x001d_ð &amp;ý&amp;†ýG_x0008_ X_x000a__x0007__x0001__x0001_ 40" xfId="28850"/>
    <cellStyle name="þ_x001d_ð &amp;ý&amp;†ýG_x0008_ X_x000a__x0007__x0001__x0001_ 41" xfId="28851"/>
    <cellStyle name="þ_x001d_ð &amp;ý&amp;†ýG_x0008_ X_x000a__x0007__x0001__x0001_ 42" xfId="28852"/>
    <cellStyle name="þ_x001d_ð &amp;ý&amp;†ýG_x0008_ X_x000a__x0007__x0001__x0001_ 43" xfId="28853"/>
    <cellStyle name="þ_x001d_ð &amp;ý&amp;†ýG_x0008_ X_x000a__x0007__x0001__x0001_ 44" xfId="28854"/>
    <cellStyle name="þ_x001d_ð &amp;ý&amp;†ýG_x0008_ X_x000a__x0007__x0001__x0001_ 45" xfId="28855"/>
    <cellStyle name="þ_x001d_ð &amp;ý&amp;†ýG_x0008_ X_x000a__x0007__x0001__x0001_ 46" xfId="28856"/>
    <cellStyle name="þ_x001d_ð &amp;ý&amp;†ýG_x0008_ X_x000a__x0007__x0001__x0001_ 47" xfId="28857"/>
    <cellStyle name="þ_x001d_ð &amp;ý&amp;†ýG_x0008_ X_x000a__x0007__x0001__x0001_ 48" xfId="28858"/>
    <cellStyle name="þ_x001d_ð &amp;ý&amp;†ýG_x0008_ X_x000a__x0007__x0001__x0001_ 49" xfId="28859"/>
    <cellStyle name="þ_x001d_ð &amp;ý&amp;†ýG_x0008_ X_x000a__x0007__x0001__x0001_ 5" xfId="28860"/>
    <cellStyle name="þ_x001d_ð &amp;ý&amp;†ýG_x0008_ X_x000a__x0007__x0001__x0001_ 50" xfId="28861"/>
    <cellStyle name="þ_x001d_ð &amp;ý&amp;†ýG_x0008_ X_x000a__x0007__x0001__x0001_ 51" xfId="28862"/>
    <cellStyle name="þ_x001d_ð &amp;ý&amp;†ýG_x0008_ X_x000a__x0007__x0001__x0001_ 52" xfId="28863"/>
    <cellStyle name="þ_x001d_ð &amp;ý&amp;†ýG_x0008_ X_x000a__x0007__x0001__x0001_ 53" xfId="28864"/>
    <cellStyle name="þ_x001d_ð &amp;ý&amp;†ýG_x0008_ X_x000a__x0007__x0001__x0001_ 54" xfId="28865"/>
    <cellStyle name="þ_x001d_ð &amp;ý&amp;†ýG_x0008_ X_x000a__x0007__x0001__x0001_ 55" xfId="28866"/>
    <cellStyle name="þ_x001d_ð &amp;ý&amp;†ýG_x0008_ X_x000a__x0007__x0001__x0001_ 56" xfId="28867"/>
    <cellStyle name="þ_x001d_ð &amp;ý&amp;†ýG_x0008_ X_x000a__x0007__x0001__x0001_ 57" xfId="28868"/>
    <cellStyle name="þ_x001d_ð &amp;ý&amp;†ýG_x0008_ X_x000a__x0007__x0001__x0001_ 58" xfId="28869"/>
    <cellStyle name="þ_x001d_ð &amp;ý&amp;†ýG_x0008_ X_x000a__x0007__x0001__x0001_ 59" xfId="28870"/>
    <cellStyle name="þ_x001d_ð &amp;ý&amp;†ýG_x0008_ X_x000a__x0007__x0001__x0001_ 6" xfId="28871"/>
    <cellStyle name="þ_x001d_ð &amp;ý&amp;†ýG_x0008_ X_x000a__x0007__x0001__x0001_ 60" xfId="28872"/>
    <cellStyle name="þ_x001d_ð &amp;ý&amp;†ýG_x0008_ X_x000a__x0007__x0001__x0001_ 61" xfId="28873"/>
    <cellStyle name="þ_x001d_ð &amp;ý&amp;†ýG_x0008_ X_x000a__x0007__x0001__x0001_ 62" xfId="28874"/>
    <cellStyle name="þ_x001d_ð &amp;ý&amp;†ýG_x0008_ X_x000a__x0007__x0001__x0001_ 63" xfId="28875"/>
    <cellStyle name="þ_x001d_ð &amp;ý&amp;†ýG_x0008_ X_x000a__x0007__x0001__x0001_ 64" xfId="28876"/>
    <cellStyle name="þ_x001d_ð &amp;ý&amp;†ýG_x0008_ X_x000a__x0007__x0001__x0001_ 7" xfId="28877"/>
    <cellStyle name="þ_x001d_ð &amp;ý&amp;†ýG_x0008_ X_x000a__x0007__x0001__x0001_ 8" xfId="28878"/>
    <cellStyle name="þ_x001d_ð &amp;ý&amp;†ýG_x0008_ X_x000a__x0007__x0001__x0001_ 9" xfId="28879"/>
    <cellStyle name="Tickmark" xfId="28880"/>
    <cellStyle name="Title 10" xfId="28881"/>
    <cellStyle name="Title 11" xfId="28882"/>
    <cellStyle name="Title 12" xfId="28883"/>
    <cellStyle name="Title 13" xfId="28884"/>
    <cellStyle name="Title 14" xfId="28885"/>
    <cellStyle name="Title 15" xfId="28886"/>
    <cellStyle name="Title 16" xfId="28887"/>
    <cellStyle name="Title 17" xfId="28888"/>
    <cellStyle name="Title 18" xfId="28889"/>
    <cellStyle name="Title 19" xfId="28890"/>
    <cellStyle name="Title 2" xfId="28891"/>
    <cellStyle name="Title 2 10" xfId="28892"/>
    <cellStyle name="Title 2 11" xfId="28893"/>
    <cellStyle name="Title 2 12" xfId="28894"/>
    <cellStyle name="Title 2 2" xfId="28895"/>
    <cellStyle name="Title 2 2 10" xfId="28896"/>
    <cellStyle name="Title 2 2 2" xfId="28897"/>
    <cellStyle name="Title 2 2 3" xfId="28898"/>
    <cellStyle name="Title 2 2 4" xfId="28899"/>
    <cellStyle name="Title 2 2 5" xfId="28900"/>
    <cellStyle name="Title 2 2 6" xfId="28901"/>
    <cellStyle name="Title 2 2 7" xfId="28902"/>
    <cellStyle name="Title 2 2 8" xfId="28903"/>
    <cellStyle name="Title 2 2 9" xfId="28904"/>
    <cellStyle name="Title 2 3" xfId="28905"/>
    <cellStyle name="Title 2 4" xfId="28906"/>
    <cellStyle name="Title 2 5" xfId="28907"/>
    <cellStyle name="Title 2 6" xfId="28908"/>
    <cellStyle name="Title 2 7" xfId="28909"/>
    <cellStyle name="Title 2 8" xfId="28910"/>
    <cellStyle name="Title 2 9" xfId="28911"/>
    <cellStyle name="Title 20" xfId="28912"/>
    <cellStyle name="Title 21" xfId="28913"/>
    <cellStyle name="Title 22" xfId="28914"/>
    <cellStyle name="Title 23" xfId="28915"/>
    <cellStyle name="Title 24" xfId="28916"/>
    <cellStyle name="Title 25" xfId="28917"/>
    <cellStyle name="Title 26" xfId="28918"/>
    <cellStyle name="Title 27" xfId="28919"/>
    <cellStyle name="Title 28" xfId="28920"/>
    <cellStyle name="Title 29" xfId="28921"/>
    <cellStyle name="Title 3" xfId="28922"/>
    <cellStyle name="Title 30" xfId="28923"/>
    <cellStyle name="Title 31" xfId="28924"/>
    <cellStyle name="Title 32" xfId="28925"/>
    <cellStyle name="Title 33" xfId="28926"/>
    <cellStyle name="Title 34" xfId="28927"/>
    <cellStyle name="Title 35" xfId="28928"/>
    <cellStyle name="Title 36" xfId="28929"/>
    <cellStyle name="Title 37" xfId="28930"/>
    <cellStyle name="Title 38" xfId="28931"/>
    <cellStyle name="Title 39" xfId="28932"/>
    <cellStyle name="Title 4" xfId="28933"/>
    <cellStyle name="Title 40" xfId="28934"/>
    <cellStyle name="Title 41" xfId="28935"/>
    <cellStyle name="Title 42" xfId="28936"/>
    <cellStyle name="Title 43" xfId="28937"/>
    <cellStyle name="Title 44" xfId="28938"/>
    <cellStyle name="Title 45" xfId="28939"/>
    <cellStyle name="Title 46" xfId="28940"/>
    <cellStyle name="Title 47" xfId="28941"/>
    <cellStyle name="Title 48" xfId="28942"/>
    <cellStyle name="Title 49" xfId="28943"/>
    <cellStyle name="Title 5" xfId="28944"/>
    <cellStyle name="Title 50" xfId="28945"/>
    <cellStyle name="Title 51" xfId="28946"/>
    <cellStyle name="Title 52" xfId="28947"/>
    <cellStyle name="Title 53" xfId="28948"/>
    <cellStyle name="Title 54" xfId="28949"/>
    <cellStyle name="Title 55" xfId="28950"/>
    <cellStyle name="Title 56" xfId="28951"/>
    <cellStyle name="Title 57" xfId="28952"/>
    <cellStyle name="Title 58" xfId="28953"/>
    <cellStyle name="Title 6" xfId="28954"/>
    <cellStyle name="Title 7" xfId="28955"/>
    <cellStyle name="Title 8" xfId="28956"/>
    <cellStyle name="Title 9" xfId="28957"/>
    <cellStyle name="Título" xfId="28958"/>
    <cellStyle name="Título 2" xfId="28959"/>
    <cellStyle name="Título 2 2" xfId="28960"/>
    <cellStyle name="Título 2 3" xfId="28961"/>
    <cellStyle name="Título 2 4" xfId="28962"/>
    <cellStyle name="Título 3" xfId="28963"/>
    <cellStyle name="Título 4" xfId="28964"/>
    <cellStyle name="Total 10" xfId="28965"/>
    <cellStyle name="Total 10 2" xfId="28966"/>
    <cellStyle name="Total 11" xfId="28967"/>
    <cellStyle name="Total 11 2" xfId="28968"/>
    <cellStyle name="Total 12" xfId="28969"/>
    <cellStyle name="Total 12 2" xfId="28970"/>
    <cellStyle name="Total 13" xfId="28971"/>
    <cellStyle name="Total 13 2" xfId="28972"/>
    <cellStyle name="Total 14" xfId="28973"/>
    <cellStyle name="Total 14 2" xfId="28974"/>
    <cellStyle name="Total 15" xfId="28975"/>
    <cellStyle name="Total 16" xfId="28976"/>
    <cellStyle name="Total 17" xfId="28977"/>
    <cellStyle name="Total 18" xfId="28978"/>
    <cellStyle name="Total 19" xfId="28979"/>
    <cellStyle name="Total 2" xfId="28980"/>
    <cellStyle name="Total 2 10" xfId="28981"/>
    <cellStyle name="Total 2 11" xfId="28982"/>
    <cellStyle name="Total 2 12" xfId="28983"/>
    <cellStyle name="Total 2 2" xfId="28984"/>
    <cellStyle name="Total 2 2 10" xfId="28985"/>
    <cellStyle name="Total 2 2 2" xfId="28986"/>
    <cellStyle name="Total 2 2 3" xfId="28987"/>
    <cellStyle name="Total 2 2 4" xfId="28988"/>
    <cellStyle name="Total 2 2 5" xfId="28989"/>
    <cellStyle name="Total 2 2 6" xfId="28990"/>
    <cellStyle name="Total 2 2 7" xfId="28991"/>
    <cellStyle name="Total 2 2 8" xfId="28992"/>
    <cellStyle name="Total 2 2 9" xfId="28993"/>
    <cellStyle name="Total 2 3" xfId="28994"/>
    <cellStyle name="Total 2 4" xfId="28995"/>
    <cellStyle name="Total 2 5" xfId="28996"/>
    <cellStyle name="Total 2 6" xfId="28997"/>
    <cellStyle name="Total 2 7" xfId="28998"/>
    <cellStyle name="Total 2 8" xfId="28999"/>
    <cellStyle name="Total 2 9" xfId="29000"/>
    <cellStyle name="Total 20" xfId="29001"/>
    <cellStyle name="Total 21" xfId="29002"/>
    <cellStyle name="Total 22" xfId="29003"/>
    <cellStyle name="Total 23" xfId="29004"/>
    <cellStyle name="Total 24" xfId="29005"/>
    <cellStyle name="Total 25" xfId="29006"/>
    <cellStyle name="Total 26" xfId="29007"/>
    <cellStyle name="Total 27" xfId="29008"/>
    <cellStyle name="Total 28" xfId="29009"/>
    <cellStyle name="Total 29" xfId="29010"/>
    <cellStyle name="Total 3" xfId="29011"/>
    <cellStyle name="Total 30" xfId="29012"/>
    <cellStyle name="Total 31" xfId="29013"/>
    <cellStyle name="Total 32" xfId="29014"/>
    <cellStyle name="Total 33" xfId="29015"/>
    <cellStyle name="Total 34" xfId="29016"/>
    <cellStyle name="Total 35" xfId="29017"/>
    <cellStyle name="Total 36" xfId="29018"/>
    <cellStyle name="Total 37" xfId="29019"/>
    <cellStyle name="Total 38" xfId="29020"/>
    <cellStyle name="Total 39" xfId="29021"/>
    <cellStyle name="Total 4" xfId="29022"/>
    <cellStyle name="Total 40" xfId="29023"/>
    <cellStyle name="Total 41" xfId="29024"/>
    <cellStyle name="Total 42" xfId="29025"/>
    <cellStyle name="Total 43" xfId="29026"/>
    <cellStyle name="Total 44" xfId="29027"/>
    <cellStyle name="Total 45" xfId="29028"/>
    <cellStyle name="Total 46" xfId="29029"/>
    <cellStyle name="Total 47" xfId="29030"/>
    <cellStyle name="Total 48" xfId="29031"/>
    <cellStyle name="Total 49" xfId="29032"/>
    <cellStyle name="Total 5" xfId="29033"/>
    <cellStyle name="Total 5 2" xfId="29034"/>
    <cellStyle name="Total 50" xfId="29035"/>
    <cellStyle name="Total 51" xfId="29036"/>
    <cellStyle name="Total 52" xfId="29037"/>
    <cellStyle name="Total 53" xfId="29038"/>
    <cellStyle name="Total 54" xfId="29039"/>
    <cellStyle name="Total 55" xfId="29040"/>
    <cellStyle name="Total 56" xfId="29041"/>
    <cellStyle name="Total 57" xfId="29042"/>
    <cellStyle name="Total 58" xfId="29043"/>
    <cellStyle name="Total 59" xfId="29044"/>
    <cellStyle name="Total 6" xfId="29045"/>
    <cellStyle name="Total 6 2" xfId="29046"/>
    <cellStyle name="Total 7" xfId="29047"/>
    <cellStyle name="Total 7 2" xfId="29048"/>
    <cellStyle name="Total 8" xfId="29049"/>
    <cellStyle name="Total 8 2" xfId="29050"/>
    <cellStyle name="Total 9" xfId="29051"/>
    <cellStyle name="Total 9 2" xfId="29052"/>
    <cellStyle name="Transfer out" xfId="29053"/>
    <cellStyle name="Transfer out 2" xfId="29054"/>
    <cellStyle name="Transfer out 2 2" xfId="29055"/>
    <cellStyle name="Transfer out 2 2 2" xfId="29056"/>
    <cellStyle name="Transfer out 2 2 2 2" xfId="29057"/>
    <cellStyle name="Transfer out 2 2 3" xfId="29058"/>
    <cellStyle name="Transfer out 2 2 3 2" xfId="29059"/>
    <cellStyle name="Transfer out 2 2 4" xfId="29060"/>
    <cellStyle name="Transfer out 2 3" xfId="29061"/>
    <cellStyle name="Transfer out 2 3 2" xfId="29062"/>
    <cellStyle name="Transfer out 2 4" xfId="29063"/>
    <cellStyle name="Transfer out 2 4 2" xfId="29064"/>
    <cellStyle name="Transfer out 2 5" xfId="29065"/>
    <cellStyle name="Transfer out 2 5 2" xfId="29066"/>
    <cellStyle name="Transfer out 3" xfId="29067"/>
    <cellStyle name="Transfer out 3 2" xfId="29068"/>
    <cellStyle name="Transfer out 3 2 2" xfId="29069"/>
    <cellStyle name="Transfer out 3 2 2 2" xfId="29070"/>
    <cellStyle name="Transfer out 3 2 3" xfId="29071"/>
    <cellStyle name="Transfer out 3 2 3 2" xfId="29072"/>
    <cellStyle name="Transfer out 3 2 4" xfId="29073"/>
    <cellStyle name="Transfer out 3 3" xfId="29074"/>
    <cellStyle name="Transfer out 3 3 2" xfId="29075"/>
    <cellStyle name="Transfer out 3 4" xfId="29076"/>
    <cellStyle name="Transfer out 3 4 2" xfId="29077"/>
    <cellStyle name="Transfer out 3 5" xfId="29078"/>
    <cellStyle name="Transfer out 3 5 2" xfId="29079"/>
    <cellStyle name="Transfer out 4" xfId="29080"/>
    <cellStyle name="Transfer out 4 2" xfId="29081"/>
    <cellStyle name="Transfer out 4 2 2" xfId="29082"/>
    <cellStyle name="Transfer out 4 3" xfId="29083"/>
    <cellStyle name="Transfer out 4 3 2" xfId="29084"/>
    <cellStyle name="Transfer out 4 4" xfId="29085"/>
    <cellStyle name="Transfer out 5" xfId="29086"/>
    <cellStyle name="Transfer out 5 2" xfId="29087"/>
    <cellStyle name="Transfer out 6" xfId="29088"/>
    <cellStyle name="Transfer out 6 2" xfId="29089"/>
    <cellStyle name="Transfer out 7" xfId="29090"/>
    <cellStyle name="Transfer out 7 2" xfId="29091"/>
    <cellStyle name="Tusental (0)_pldt" xfId="29092"/>
    <cellStyle name="Tusental_NPV" xfId="29093"/>
    <cellStyle name="Unprotected" xfId="29094"/>
    <cellStyle name="Unprotected 2" xfId="29095"/>
    <cellStyle name="Unprotected 2 2" xfId="29096"/>
    <cellStyle name="Unprotected 3" xfId="29097"/>
    <cellStyle name="v" xfId="29098"/>
    <cellStyle name="v_KK Alila 21 Juli 2008" xfId="29099"/>
    <cellStyle name="Valuta (0)_pldt" xfId="29100"/>
    <cellStyle name="Valuta_NPV" xfId="29101"/>
    <cellStyle name="Velký nadpis" xfId="29102"/>
    <cellStyle name="Währung [0]_PERSON2" xfId="29103"/>
    <cellStyle name="Währung_PERSON2" xfId="29104"/>
    <cellStyle name="Warning Text 10" xfId="29105"/>
    <cellStyle name="Warning Text 11" xfId="29106"/>
    <cellStyle name="Warning Text 12" xfId="29107"/>
    <cellStyle name="Warning Text 13" xfId="29108"/>
    <cellStyle name="Warning Text 14" xfId="29109"/>
    <cellStyle name="Warning Text 15" xfId="29110"/>
    <cellStyle name="Warning Text 16" xfId="29111"/>
    <cellStyle name="Warning Text 17" xfId="29112"/>
    <cellStyle name="Warning Text 18" xfId="29113"/>
    <cellStyle name="Warning Text 19" xfId="29114"/>
    <cellStyle name="Warning Text 2" xfId="29115"/>
    <cellStyle name="Warning Text 2 10" xfId="29116"/>
    <cellStyle name="Warning Text 2 11" xfId="29117"/>
    <cellStyle name="Warning Text 2 12" xfId="29118"/>
    <cellStyle name="Warning Text 2 2" xfId="29119"/>
    <cellStyle name="Warning Text 2 2 10" xfId="29120"/>
    <cellStyle name="Warning Text 2 2 2" xfId="29121"/>
    <cellStyle name="Warning Text 2 2 3" xfId="29122"/>
    <cellStyle name="Warning Text 2 2 4" xfId="29123"/>
    <cellStyle name="Warning Text 2 2 5" xfId="29124"/>
    <cellStyle name="Warning Text 2 2 6" xfId="29125"/>
    <cellStyle name="Warning Text 2 2 7" xfId="29126"/>
    <cellStyle name="Warning Text 2 2 8" xfId="29127"/>
    <cellStyle name="Warning Text 2 2 9" xfId="29128"/>
    <cellStyle name="Warning Text 2 3" xfId="29129"/>
    <cellStyle name="Warning Text 2 4" xfId="29130"/>
    <cellStyle name="Warning Text 2 5" xfId="29131"/>
    <cellStyle name="Warning Text 2 6" xfId="29132"/>
    <cellStyle name="Warning Text 2 7" xfId="29133"/>
    <cellStyle name="Warning Text 2 8" xfId="29134"/>
    <cellStyle name="Warning Text 2 9" xfId="29135"/>
    <cellStyle name="Warning Text 20" xfId="29136"/>
    <cellStyle name="Warning Text 21" xfId="29137"/>
    <cellStyle name="Warning Text 22" xfId="29138"/>
    <cellStyle name="Warning Text 23" xfId="29139"/>
    <cellStyle name="Warning Text 24" xfId="29140"/>
    <cellStyle name="Warning Text 25" xfId="29141"/>
    <cellStyle name="Warning Text 26" xfId="29142"/>
    <cellStyle name="Warning Text 27" xfId="29143"/>
    <cellStyle name="Warning Text 28" xfId="29144"/>
    <cellStyle name="Warning Text 29" xfId="29145"/>
    <cellStyle name="Warning Text 3" xfId="29146"/>
    <cellStyle name="Warning Text 30" xfId="29147"/>
    <cellStyle name="Warning Text 31" xfId="29148"/>
    <cellStyle name="Warning Text 32" xfId="29149"/>
    <cellStyle name="Warning Text 33" xfId="29150"/>
    <cellStyle name="Warning Text 34" xfId="29151"/>
    <cellStyle name="Warning Text 35" xfId="29152"/>
    <cellStyle name="Warning Text 36" xfId="29153"/>
    <cellStyle name="Warning Text 37" xfId="29154"/>
    <cellStyle name="Warning Text 38" xfId="29155"/>
    <cellStyle name="Warning Text 39" xfId="29156"/>
    <cellStyle name="Warning Text 4" xfId="29157"/>
    <cellStyle name="Warning Text 40" xfId="29158"/>
    <cellStyle name="Warning Text 41" xfId="29159"/>
    <cellStyle name="Warning Text 42" xfId="29160"/>
    <cellStyle name="Warning Text 43" xfId="29161"/>
    <cellStyle name="Warning Text 44" xfId="29162"/>
    <cellStyle name="Warning Text 45" xfId="29163"/>
    <cellStyle name="Warning Text 46" xfId="29164"/>
    <cellStyle name="Warning Text 47" xfId="29165"/>
    <cellStyle name="Warning Text 48" xfId="29166"/>
    <cellStyle name="Warning Text 49" xfId="29167"/>
    <cellStyle name="Warning Text 5" xfId="29168"/>
    <cellStyle name="Warning Text 50" xfId="29169"/>
    <cellStyle name="Warning Text 51" xfId="29170"/>
    <cellStyle name="Warning Text 52" xfId="29171"/>
    <cellStyle name="Warning Text 53" xfId="29172"/>
    <cellStyle name="Warning Text 54" xfId="29173"/>
    <cellStyle name="Warning Text 55" xfId="29174"/>
    <cellStyle name="Warning Text 56" xfId="29175"/>
    <cellStyle name="Warning Text 57" xfId="29176"/>
    <cellStyle name="Warning Text 58" xfId="29177"/>
    <cellStyle name="Warning Text 6" xfId="29178"/>
    <cellStyle name="Warning Text 7" xfId="29179"/>
    <cellStyle name="Warning Text 8" xfId="29180"/>
    <cellStyle name="Warning Text 9" xfId="29181"/>
    <cellStyle name="WHead - Style2" xfId="29182"/>
    <cellStyle name="WHead - Style2 10" xfId="29183"/>
    <cellStyle name="WHead - Style2 10 2" xfId="29184"/>
    <cellStyle name="WHead - Style2 10 2 2" xfId="29185"/>
    <cellStyle name="WHead - Style2 10 2 3" xfId="29186"/>
    <cellStyle name="WHead - Style2 10 2 4" xfId="29187"/>
    <cellStyle name="WHead - Style2 10 2 4 2" xfId="29188"/>
    <cellStyle name="WHead - Style2 10 3" xfId="29189"/>
    <cellStyle name="WHead - Style2 10 3 2" xfId="29190"/>
    <cellStyle name="WHead - Style2 10 4" xfId="29191"/>
    <cellStyle name="WHead - Style2 10 5" xfId="29192"/>
    <cellStyle name="WHead - Style2 10 5 2" xfId="29193"/>
    <cellStyle name="WHead - Style2 11" xfId="29194"/>
    <cellStyle name="WHead - Style2 11 2" xfId="29195"/>
    <cellStyle name="WHead - Style2 11 2 2" xfId="29196"/>
    <cellStyle name="WHead - Style2 11 2 3" xfId="29197"/>
    <cellStyle name="WHead - Style2 11 2 4" xfId="29198"/>
    <cellStyle name="WHead - Style2 11 2 4 2" xfId="29199"/>
    <cellStyle name="WHead - Style2 11 3" xfId="29200"/>
    <cellStyle name="WHead - Style2 11 3 2" xfId="29201"/>
    <cellStyle name="WHead - Style2 11 4" xfId="29202"/>
    <cellStyle name="WHead - Style2 11 5" xfId="29203"/>
    <cellStyle name="WHead - Style2 11 5 2" xfId="29204"/>
    <cellStyle name="WHead - Style2 12" xfId="29205"/>
    <cellStyle name="WHead - Style2 12 2" xfId="29206"/>
    <cellStyle name="WHead - Style2 12 2 2" xfId="29207"/>
    <cellStyle name="WHead - Style2 12 2 3" xfId="29208"/>
    <cellStyle name="WHead - Style2 12 2 4" xfId="29209"/>
    <cellStyle name="WHead - Style2 12 2 4 2" xfId="29210"/>
    <cellStyle name="WHead - Style2 12 3" xfId="29211"/>
    <cellStyle name="WHead - Style2 12 3 2" xfId="29212"/>
    <cellStyle name="WHead - Style2 12 4" xfId="29213"/>
    <cellStyle name="WHead - Style2 12 5" xfId="29214"/>
    <cellStyle name="WHead - Style2 12 5 2" xfId="29215"/>
    <cellStyle name="WHead - Style2 13" xfId="29216"/>
    <cellStyle name="WHead - Style2 13 2" xfId="29217"/>
    <cellStyle name="WHead - Style2 13 3" xfId="29218"/>
    <cellStyle name="WHead - Style2 13 4" xfId="29219"/>
    <cellStyle name="WHead - Style2 13 4 2" xfId="29220"/>
    <cellStyle name="WHead - Style2 14" xfId="29221"/>
    <cellStyle name="WHead - Style2 14 2" xfId="29222"/>
    <cellStyle name="WHead - Style2 15" xfId="29223"/>
    <cellStyle name="WHead - Style2 16" xfId="29224"/>
    <cellStyle name="WHead - Style2 17" xfId="29225"/>
    <cellStyle name="WHead - Style2 17 2" xfId="29226"/>
    <cellStyle name="WHead - Style2 2" xfId="29227"/>
    <cellStyle name="WHead - Style2 2 2" xfId="29228"/>
    <cellStyle name="WHead - Style2 2 2 2" xfId="29229"/>
    <cellStyle name="WHead - Style2 2 2 3" xfId="29230"/>
    <cellStyle name="WHead - Style2 2 2 4" xfId="29231"/>
    <cellStyle name="WHead - Style2 2 2 4 2" xfId="29232"/>
    <cellStyle name="WHead - Style2 2 3" xfId="29233"/>
    <cellStyle name="WHead - Style2 2 3 2" xfId="29234"/>
    <cellStyle name="WHead - Style2 2 4" xfId="29235"/>
    <cellStyle name="WHead - Style2 2 5" xfId="29236"/>
    <cellStyle name="WHead - Style2 2 5 2" xfId="29237"/>
    <cellStyle name="WHead - Style2 3" xfId="29238"/>
    <cellStyle name="WHead - Style2 3 2" xfId="29239"/>
    <cellStyle name="WHead - Style2 3 2 2" xfId="29240"/>
    <cellStyle name="WHead - Style2 3 2 3" xfId="29241"/>
    <cellStyle name="WHead - Style2 3 2 4" xfId="29242"/>
    <cellStyle name="WHead - Style2 3 2 4 2" xfId="29243"/>
    <cellStyle name="WHead - Style2 3 3" xfId="29244"/>
    <cellStyle name="WHead - Style2 3 3 2" xfId="29245"/>
    <cellStyle name="WHead - Style2 3 4" xfId="29246"/>
    <cellStyle name="WHead - Style2 3 5" xfId="29247"/>
    <cellStyle name="WHead - Style2 3 5 2" xfId="29248"/>
    <cellStyle name="WHead - Style2 4" xfId="29249"/>
    <cellStyle name="WHead - Style2 4 2" xfId="29250"/>
    <cellStyle name="WHead - Style2 4 2 2" xfId="29251"/>
    <cellStyle name="WHead - Style2 4 2 3" xfId="29252"/>
    <cellStyle name="WHead - Style2 4 2 4" xfId="29253"/>
    <cellStyle name="WHead - Style2 4 2 4 2" xfId="29254"/>
    <cellStyle name="WHead - Style2 4 3" xfId="29255"/>
    <cellStyle name="WHead - Style2 4 3 2" xfId="29256"/>
    <cellStyle name="WHead - Style2 4 4" xfId="29257"/>
    <cellStyle name="WHead - Style2 4 5" xfId="29258"/>
    <cellStyle name="WHead - Style2 4 5 2" xfId="29259"/>
    <cellStyle name="WHead - Style2 5" xfId="29260"/>
    <cellStyle name="WHead - Style2 5 2" xfId="29261"/>
    <cellStyle name="WHead - Style2 5 2 2" xfId="29262"/>
    <cellStyle name="WHead - Style2 5 2 3" xfId="29263"/>
    <cellStyle name="WHead - Style2 5 2 4" xfId="29264"/>
    <cellStyle name="WHead - Style2 5 2 4 2" xfId="29265"/>
    <cellStyle name="WHead - Style2 5 3" xfId="29266"/>
    <cellStyle name="WHead - Style2 5 3 2" xfId="29267"/>
    <cellStyle name="WHead - Style2 5 4" xfId="29268"/>
    <cellStyle name="WHead - Style2 5 5" xfId="29269"/>
    <cellStyle name="WHead - Style2 5 5 2" xfId="29270"/>
    <cellStyle name="WHead - Style2 6" xfId="29271"/>
    <cellStyle name="WHead - Style2 6 2" xfId="29272"/>
    <cellStyle name="WHead - Style2 6 2 2" xfId="29273"/>
    <cellStyle name="WHead - Style2 6 2 3" xfId="29274"/>
    <cellStyle name="WHead - Style2 6 2 4" xfId="29275"/>
    <cellStyle name="WHead - Style2 6 2 4 2" xfId="29276"/>
    <cellStyle name="WHead - Style2 6 3" xfId="29277"/>
    <cellStyle name="WHead - Style2 6 3 2" xfId="29278"/>
    <cellStyle name="WHead - Style2 6 4" xfId="29279"/>
    <cellStyle name="WHead - Style2 6 5" xfId="29280"/>
    <cellStyle name="WHead - Style2 6 5 2" xfId="29281"/>
    <cellStyle name="WHead - Style2 7" xfId="29282"/>
    <cellStyle name="WHead - Style2 7 2" xfId="29283"/>
    <cellStyle name="WHead - Style2 7 2 2" xfId="29284"/>
    <cellStyle name="WHead - Style2 7 2 3" xfId="29285"/>
    <cellStyle name="WHead - Style2 7 2 4" xfId="29286"/>
    <cellStyle name="WHead - Style2 7 2 4 2" xfId="29287"/>
    <cellStyle name="WHead - Style2 7 3" xfId="29288"/>
    <cellStyle name="WHead - Style2 7 3 2" xfId="29289"/>
    <cellStyle name="WHead - Style2 7 4" xfId="29290"/>
    <cellStyle name="WHead - Style2 7 5" xfId="29291"/>
    <cellStyle name="WHead - Style2 7 5 2" xfId="29292"/>
    <cellStyle name="WHead - Style2 8" xfId="29293"/>
    <cellStyle name="WHead - Style2 8 2" xfId="29294"/>
    <cellStyle name="WHead - Style2 8 2 2" xfId="29295"/>
    <cellStyle name="WHead - Style2 8 2 3" xfId="29296"/>
    <cellStyle name="WHead - Style2 8 2 4" xfId="29297"/>
    <cellStyle name="WHead - Style2 8 2 4 2" xfId="29298"/>
    <cellStyle name="WHead - Style2 8 3" xfId="29299"/>
    <cellStyle name="WHead - Style2 8 3 2" xfId="29300"/>
    <cellStyle name="WHead - Style2 8 4" xfId="29301"/>
    <cellStyle name="WHead - Style2 8 5" xfId="29302"/>
    <cellStyle name="WHead - Style2 8 5 2" xfId="29303"/>
    <cellStyle name="WHead - Style2 9" xfId="29304"/>
    <cellStyle name="WHead - Style2 9 2" xfId="29305"/>
    <cellStyle name="WHead - Style2 9 2 2" xfId="29306"/>
    <cellStyle name="WHead - Style2 9 2 3" xfId="29307"/>
    <cellStyle name="WHead - Style2 9 2 4" xfId="29308"/>
    <cellStyle name="WHead - Style2 9 2 4 2" xfId="29309"/>
    <cellStyle name="WHead - Style2 9 3" xfId="29310"/>
    <cellStyle name="WHead - Style2 9 3 2" xfId="29311"/>
    <cellStyle name="WHead - Style2 9 4" xfId="29312"/>
    <cellStyle name="WHead - Style2 9 5" xfId="29313"/>
    <cellStyle name="WHead - Style2 9 5 2" xfId="29314"/>
    <cellStyle name="White" xfId="29315"/>
    <cellStyle name="Záhlaví" xfId="29316"/>
    <cellStyle name="똿뗦먛귟 [0.00]_PRODUCT DETAIL Q1" xfId="29317"/>
    <cellStyle name="똿뗦먛귟_PRODUCT DETAIL Q1" xfId="29318"/>
    <cellStyle name="믅됞 [0.00]_PRODUCT DETAIL Q1" xfId="29319"/>
    <cellStyle name="믅됞_PRODUCT DETAIL Q1" xfId="29320"/>
    <cellStyle name="백분율_HOBONG" xfId="29321"/>
    <cellStyle name="뷭?_BOOKSHIP" xfId="29322"/>
    <cellStyle name="쉼표_PAKET 10 HIPDS" xfId="29323"/>
    <cellStyle name="콤마 [0]_1202" xfId="29324"/>
    <cellStyle name="콤마_1202" xfId="29325"/>
    <cellStyle name="통화 [0]_1202" xfId="29326"/>
    <cellStyle name="통화_1202" xfId="29327"/>
    <cellStyle name="표준_(정보부문)월별인원계획" xfId="29328"/>
    <cellStyle name="桁区切り [0.00]_laroux" xfId="29329"/>
    <cellStyle name="桁区切り_laroux" xfId="29330"/>
    <cellStyle name="標準_1-97" xfId="29331"/>
    <cellStyle name="通貨 [0.00]_laroux" xfId="29332"/>
    <cellStyle name="通貨_laroux" xfId="29333"/>
  </cellStyles>
  <dxfs count="38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0430046698011387E-2"/>
          <c:y val="0.85849926838226942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27926907518005"/>
          <c:y val="8.2402727758778965E-2"/>
          <c:w val="0.61405165534534711"/>
          <c:h val="0.83507155012466272"/>
        </c:manualLayout>
      </c:layout>
      <c:pieChart>
        <c:varyColors val="1"/>
        <c:ser>
          <c:idx val="0"/>
          <c:order val="0"/>
          <c:tx>
            <c:strRef>
              <c:f>RANGKUMAN!$D$6</c:f>
              <c:strCache>
                <c:ptCount val="1"/>
                <c:pt idx="0">
                  <c:v>USD</c:v>
                </c:pt>
              </c:strCache>
            </c:strRef>
          </c:tx>
          <c:dLbls>
            <c:dLbl>
              <c:idx val="0"/>
              <c:layout>
                <c:manualLayout>
                  <c:x val="8.6099194466679289E-3"/>
                  <c:y val="2.536515252433125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5947516761727111E-2"/>
                  <c:y val="1.228069768287409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3687889249596157E-2"/>
                  <c:y val="2.017012730925464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3.9359415249369006E-2"/>
                  <c:y val="2.36783728983064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8.0589656320529737E-2"/>
                  <c:y val="0.1222097247156729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RANGKUMAN!$C$7:$C$10</c:f>
              <c:strCache>
                <c:ptCount val="4"/>
                <c:pt idx="0">
                  <c:v>MANDIRI</c:v>
                </c:pt>
                <c:pt idx="1">
                  <c:v>BRI</c:v>
                </c:pt>
                <c:pt idx="2">
                  <c:v>BNI</c:v>
                </c:pt>
                <c:pt idx="3">
                  <c:v>BUKOPIN</c:v>
                </c:pt>
              </c:strCache>
            </c:strRef>
          </c:cat>
          <c:val>
            <c:numRef>
              <c:f>RANGKUMAN!$D$7:$D$10</c:f>
              <c:numCache>
                <c:formatCode>_(* #,##0_);_(* \(#,##0\);_(* "-"??_);_(@_)</c:formatCode>
                <c:ptCount val="4"/>
                <c:pt idx="0">
                  <c:v>40082786.200000003</c:v>
                </c:pt>
                <c:pt idx="1">
                  <c:v>17577169.09</c:v>
                </c:pt>
                <c:pt idx="2">
                  <c:v>33823060.579999998</c:v>
                </c:pt>
                <c:pt idx="3">
                  <c:v>600063.81999999995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30-C74D-9CB2-2CA0E52D8B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130559174947839"/>
          <c:y val="7.747519355121571E-2"/>
          <c:w val="0.59231152634820894"/>
          <c:h val="0.80550634487928319"/>
        </c:manualLayout>
      </c:layout>
      <c:pieChart>
        <c:varyColors val="1"/>
        <c:ser>
          <c:idx val="0"/>
          <c:order val="0"/>
          <c:tx>
            <c:strRef>
              <c:f>RANGKUMAN!$E$6</c:f>
              <c:strCache>
                <c:ptCount val="1"/>
                <c:pt idx="0">
                  <c:v>JPY</c:v>
                </c:pt>
              </c:strCache>
            </c:strRef>
          </c:tx>
          <c:dLbls>
            <c:dLbl>
              <c:idx val="0"/>
              <c:layout>
                <c:manualLayout>
                  <c:x val="7.4695317227568654E-3"/>
                  <c:y val="-0.2467228017571509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8446077204847079E-2"/>
                  <c:y val="-6.126515798761050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9.0189427591523749E-3"/>
                  <c:y val="-7.2179558885075105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25032503204671902"/>
                  <c:y val="3.23513960441600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26048027682685959"/>
                  <c:y val="-8.480304946405860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RANGKUMAN!$C$7:$C$10</c:f>
              <c:strCache>
                <c:ptCount val="4"/>
                <c:pt idx="0">
                  <c:v>MANDIRI</c:v>
                </c:pt>
                <c:pt idx="1">
                  <c:v>BRI</c:v>
                </c:pt>
                <c:pt idx="2">
                  <c:v>BNI</c:v>
                </c:pt>
                <c:pt idx="3">
                  <c:v>BUKOPIN</c:v>
                </c:pt>
              </c:strCache>
            </c:strRef>
          </c:cat>
          <c:val>
            <c:numRef>
              <c:f>RANGKUMAN!$E$7:$E$10</c:f>
              <c:numCache>
                <c:formatCode>_(* #,##0_);_(* \(#,##0\);_(* "-"??_);_(@_)</c:formatCode>
                <c:ptCount val="4"/>
                <c:pt idx="0">
                  <c:v>16015690.6</c:v>
                </c:pt>
                <c:pt idx="1">
                  <c:v>3246878.74</c:v>
                </c:pt>
                <c:pt idx="2">
                  <c:v>185107431</c:v>
                </c:pt>
                <c:pt idx="3">
                  <c:v>198892807.51000023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E7-3043-9235-2B4A167C5F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464275290517453"/>
          <c:y val="0.1168954672117218"/>
          <c:w val="0.60318159084677803"/>
          <c:h val="0.8202889475019729"/>
        </c:manualLayout>
      </c:layout>
      <c:pieChart>
        <c:varyColors val="1"/>
        <c:ser>
          <c:idx val="0"/>
          <c:order val="0"/>
          <c:tx>
            <c:strRef>
              <c:f>RANGKUMAN!$F$6</c:f>
              <c:strCache>
                <c:ptCount val="1"/>
                <c:pt idx="0">
                  <c:v>EUR</c:v>
                </c:pt>
              </c:strCache>
            </c:strRef>
          </c:tx>
          <c:dLbls>
            <c:dLbl>
              <c:idx val="0"/>
              <c:layout>
                <c:manualLayout>
                  <c:x val="-0.10390896282329798"/>
                  <c:y val="0.1044219021118158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1057283528086279"/>
                  <c:y val="-4.38294467892265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9539183444178512"/>
                  <c:y val="-2.327309325765873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RANGKUMAN!$C$7:$C$10</c:f>
              <c:strCache>
                <c:ptCount val="4"/>
                <c:pt idx="0">
                  <c:v>MANDIRI</c:v>
                </c:pt>
                <c:pt idx="1">
                  <c:v>BRI</c:v>
                </c:pt>
                <c:pt idx="2">
                  <c:v>BNI</c:v>
                </c:pt>
                <c:pt idx="3">
                  <c:v>BUKOPIN</c:v>
                </c:pt>
              </c:strCache>
            </c:strRef>
          </c:cat>
          <c:val>
            <c:numRef>
              <c:f>RANGKUMAN!$F$7:$F$10</c:f>
              <c:numCache>
                <c:formatCode>_(* #,##0_);_(* \(#,##0\);_(* "-"??_);_(@_)</c:formatCode>
                <c:ptCount val="4"/>
                <c:pt idx="0">
                  <c:v>114846.03</c:v>
                </c:pt>
                <c:pt idx="1">
                  <c:v>9531776.4499999993</c:v>
                </c:pt>
                <c:pt idx="2">
                  <c:v>437029.55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D0-7449-AA09-7CD2F5170E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96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464275290517453"/>
          <c:y val="0.1168954672117218"/>
          <c:w val="0.60318159084677803"/>
          <c:h val="0.8202889475019729"/>
        </c:manualLayout>
      </c:layout>
      <c:pieChart>
        <c:varyColors val="1"/>
        <c:ser>
          <c:idx val="0"/>
          <c:order val="0"/>
          <c:tx>
            <c:strRef>
              <c:f>RANGKUMAN!$G$6</c:f>
              <c:strCache>
                <c:ptCount val="1"/>
                <c:pt idx="0">
                  <c:v>IDR</c:v>
                </c:pt>
              </c:strCache>
            </c:strRef>
          </c:tx>
          <c:dLbls>
            <c:dLbl>
              <c:idx val="0"/>
              <c:layout>
                <c:manualLayout>
                  <c:x val="-0.10390896282329798"/>
                  <c:y val="0.1044219021118158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1057283528086279"/>
                  <c:y val="-4.38294467892265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19539183444178512"/>
                  <c:y val="-2.327309325765873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RANGKUMAN!$C$7:$C$10</c:f>
              <c:strCache>
                <c:ptCount val="4"/>
                <c:pt idx="0">
                  <c:v>MANDIRI</c:v>
                </c:pt>
                <c:pt idx="1">
                  <c:v>BRI</c:v>
                </c:pt>
                <c:pt idx="2">
                  <c:v>BNI</c:v>
                </c:pt>
                <c:pt idx="3">
                  <c:v>BUKOPIN</c:v>
                </c:pt>
              </c:strCache>
            </c:strRef>
          </c:cat>
          <c:val>
            <c:numRef>
              <c:f>RANGKUMAN!$G$7:$G$10</c:f>
              <c:numCache>
                <c:formatCode>_(* #,##0_);_(* \(#,##0\);_(* "-"??_);_(@_)</c:formatCode>
                <c:ptCount val="4"/>
                <c:pt idx="0">
                  <c:v>95757786280.110001</c:v>
                </c:pt>
                <c:pt idx="1">
                  <c:v>339476768700.79999</c:v>
                </c:pt>
                <c:pt idx="2">
                  <c:v>381499699574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D0-7449-AA09-7CD2F5170E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96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/>
              <a:t>USD GB</a:t>
            </a:r>
          </a:p>
        </c:rich>
      </c:tx>
      <c:layout>
        <c:manualLayout>
          <c:xMode val="edge"/>
          <c:yMode val="edge"/>
          <c:x val="3.0430046698011387E-2"/>
          <c:y val="0.858499268382269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927926907518005"/>
          <c:y val="8.2402727758778965E-2"/>
          <c:w val="0.61405165534534711"/>
          <c:h val="0.83507155012466272"/>
        </c:manualLayout>
      </c:layout>
      <c:pieChart>
        <c:varyColors val="1"/>
        <c:ser>
          <c:idx val="0"/>
          <c:order val="0"/>
          <c:tx>
            <c:strRef>
              <c:f>WARNING!$D$6</c:f>
              <c:strCache>
                <c:ptCount val="1"/>
                <c:pt idx="0">
                  <c:v>USD</c:v>
                </c:pt>
              </c:strCache>
            </c:strRef>
          </c:tx>
          <c:dLbls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WARNING!$C$7:$C$10</c:f>
              <c:strCache>
                <c:ptCount val="4"/>
                <c:pt idx="0">
                  <c:v>MANDIRI</c:v>
                </c:pt>
                <c:pt idx="1">
                  <c:v>BRI</c:v>
                </c:pt>
                <c:pt idx="2">
                  <c:v>BNI</c:v>
                </c:pt>
                <c:pt idx="3">
                  <c:v>BUKOPIN</c:v>
                </c:pt>
              </c:strCache>
            </c:strRef>
          </c:cat>
          <c:val>
            <c:numRef>
              <c:f>WARNING!$D$7:$D$10</c:f>
              <c:numCache>
                <c:formatCode>_(* #,##0_);_(* \(#,##0\);_(* "-"??_);_(@_)</c:formatCode>
                <c:ptCount val="4"/>
                <c:pt idx="0">
                  <c:v>33480664.48</c:v>
                </c:pt>
                <c:pt idx="1">
                  <c:v>163005814.90000001</c:v>
                </c:pt>
                <c:pt idx="2">
                  <c:v>33124413.84</c:v>
                </c:pt>
                <c:pt idx="3">
                  <c:v>600063.81999999995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30-C74D-9CB2-2CA0E52D8B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435426</xdr:colOff>
      <xdr:row>4</xdr:row>
      <xdr:rowOff>217714</xdr:rowOff>
    </xdr:from>
    <xdr:to>
      <xdr:col>9</xdr:col>
      <xdr:colOff>206826</xdr:colOff>
      <xdr:row>15</xdr:row>
      <xdr:rowOff>217715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380996</xdr:colOff>
      <xdr:row>4</xdr:row>
      <xdr:rowOff>244929</xdr:rowOff>
    </xdr:from>
    <xdr:to>
      <xdr:col>11</xdr:col>
      <xdr:colOff>152396</xdr:colOff>
      <xdr:row>15</xdr:row>
      <xdr:rowOff>244930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360186</xdr:colOff>
      <xdr:row>4</xdr:row>
      <xdr:rowOff>242528</xdr:rowOff>
    </xdr:from>
    <xdr:to>
      <xdr:col>13</xdr:col>
      <xdr:colOff>131586</xdr:colOff>
      <xdr:row>15</xdr:row>
      <xdr:rowOff>242529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353786</xdr:colOff>
      <xdr:row>4</xdr:row>
      <xdr:rowOff>231322</xdr:rowOff>
    </xdr:from>
    <xdr:to>
      <xdr:col>15</xdr:col>
      <xdr:colOff>125186</xdr:colOff>
      <xdr:row>15</xdr:row>
      <xdr:rowOff>231323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259770</xdr:colOff>
      <xdr:row>4</xdr:row>
      <xdr:rowOff>233795</xdr:rowOff>
    </xdr:from>
    <xdr:to>
      <xdr:col>6</xdr:col>
      <xdr:colOff>1088572</xdr:colOff>
      <xdr:row>15</xdr:row>
      <xdr:rowOff>233796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%20Rusdi\SUBSIDI%20LISTRIK\SUBSIDI%202007\ESTIMASI%20SUBSIDI%202007%20DEPKEU%2017%20MEI%2006-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0151007_DEBT_Projection(3Q2015)_draft_REKON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ri.siswanto\AppData\Local\Microsoft\Windows\INetCache\Content.Outlook\8K8T6DCJ\LAPORAN%20KOMPOSISI%20SALDO%2012%20JULI%20%202017%20(SOR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Sheet3"/>
      <sheetName val="GABUNGAN"/>
      <sheetName val="TRNS-C1"/>
      <sheetName val="PERHITUNG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Data"/>
      <sheetName val="PPO"/>
      <sheetName val="IPO"/>
      <sheetName val="CF 2016"/>
      <sheetName val="OPO"/>
      <sheetName val="IR"/>
      <sheetName val="DS"/>
      <sheetName val="CF2015"/>
      <sheetName val="PPI"/>
      <sheetName val="IPI"/>
      <sheetName val="OPI"/>
      <sheetName val="ER"/>
      <sheetName val="Sheet1"/>
      <sheetName val="LK"/>
      <sheetName val="LK2"/>
      <sheetName val="RKAP"/>
      <sheetName val="Sheet4"/>
      <sheetName val="Sheet5"/>
      <sheetName val="Sheet6"/>
      <sheetName val="Sheet7"/>
      <sheetName val="Sheet8"/>
      <sheetName val="Disc"/>
      <sheetName val="CF"/>
      <sheetName val="Est"/>
      <sheetName val="Rekap"/>
      <sheetName val="Diagram"/>
      <sheetName val="Disc2015Q1sentAKT"/>
      <sheetName val="IPP"/>
      <sheetName val="Sheet2"/>
      <sheetName val="FinCost"/>
      <sheetName val="2013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462">
          <cell r="AC462">
            <v>9856.3588036995425</v>
          </cell>
        </row>
        <row r="463">
          <cell r="AC463">
            <v>15200</v>
          </cell>
        </row>
        <row r="464">
          <cell r="AC464">
            <v>16796.328766531249</v>
          </cell>
        </row>
        <row r="465">
          <cell r="AC465">
            <v>120</v>
          </cell>
        </row>
        <row r="466">
          <cell r="AC466">
            <v>10500</v>
          </cell>
        </row>
        <row r="698">
          <cell r="AC698">
            <v>10917.340629960732</v>
          </cell>
        </row>
        <row r="699">
          <cell r="AC699">
            <v>15829.36736569471</v>
          </cell>
        </row>
        <row r="700">
          <cell r="AC700">
            <v>19751.328431782105</v>
          </cell>
        </row>
        <row r="701">
          <cell r="AC701">
            <v>114.50573314395523</v>
          </cell>
        </row>
        <row r="702">
          <cell r="AC702">
            <v>11600</v>
          </cell>
        </row>
        <row r="924">
          <cell r="AC924">
            <v>10425</v>
          </cell>
        </row>
        <row r="925">
          <cell r="AC925">
            <v>14804</v>
          </cell>
        </row>
        <row r="926">
          <cell r="AC926">
            <v>21128</v>
          </cell>
        </row>
        <row r="927">
          <cell r="AC927">
            <v>109</v>
          </cell>
        </row>
        <row r="928">
          <cell r="AC928">
            <v>13000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RANGKUMAN"/>
      <sheetName val="REK RECEIPT"/>
      <sheetName val="REK IMPREST"/>
      <sheetName val="REK VALAS"/>
      <sheetName val="REK INVESTASI"/>
      <sheetName val="REK ESCROW"/>
      <sheetName val="DEPOSITO"/>
      <sheetName val="BUDEP"/>
      <sheetName val="KURS"/>
      <sheetName val="Tata Cara"/>
    </sheetNames>
    <sheetDataSet>
      <sheetData sheetId="0">
        <row r="3">
          <cell r="B3">
            <v>42928</v>
          </cell>
        </row>
        <row r="4">
          <cell r="B4" t="str">
            <v>SORE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-0.499984740745262"/>
    <pageSetUpPr fitToPage="1"/>
  </sheetPr>
  <dimension ref="B2:W42"/>
  <sheetViews>
    <sheetView showGridLines="0" zoomScale="85" zoomScaleNormal="85" zoomScaleSheetLayoutView="85" workbookViewId="0">
      <pane xSplit="2" ySplit="8" topLeftCell="E11" activePane="bottomRight" state="frozen"/>
      <selection pane="topRight" activeCell="C1" sqref="C1"/>
      <selection pane="bottomLeft" activeCell="A9" sqref="A9"/>
      <selection pane="bottomRight" activeCell="O8" sqref="O8"/>
    </sheetView>
  </sheetViews>
  <sheetFormatPr defaultRowHeight="15"/>
  <cols>
    <col min="1" max="1" width="9.140625" style="14"/>
    <col min="2" max="2" width="49.85546875" style="14" bestFit="1" customWidth="1"/>
    <col min="3" max="3" width="21.42578125" style="14" bestFit="1" customWidth="1"/>
    <col min="4" max="4" width="20.5703125" style="14" customWidth="1"/>
    <col min="5" max="5" width="24.28515625" style="14" bestFit="1" customWidth="1"/>
    <col min="6" max="6" width="0.85546875" style="14" customWidth="1"/>
    <col min="7" max="7" width="21.42578125" style="14" bestFit="1" customWidth="1"/>
    <col min="8" max="9" width="20.5703125" style="14" customWidth="1"/>
    <col min="10" max="10" width="0.85546875" style="14" customWidth="1"/>
    <col min="11" max="11" width="21.42578125" style="14" bestFit="1" customWidth="1"/>
    <col min="12" max="13" width="20.5703125" style="14" customWidth="1"/>
    <col min="14" max="14" width="0.85546875" style="14" customWidth="1"/>
    <col min="15" max="17" width="20.5703125" style="14" customWidth="1"/>
    <col min="18" max="18" width="7.85546875" style="14" customWidth="1"/>
    <col min="19" max="20" width="20.5703125" style="14" customWidth="1"/>
    <col min="21" max="21" width="18.7109375" style="14" bestFit="1" customWidth="1"/>
    <col min="22" max="22" width="9.140625" style="14"/>
    <col min="23" max="23" width="18" style="14" bestFit="1" customWidth="1"/>
    <col min="24" max="16384" width="9.140625" style="14"/>
  </cols>
  <sheetData>
    <row r="2" spans="2:23" ht="23.25">
      <c r="B2" s="452" t="s">
        <v>41</v>
      </c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99"/>
    </row>
    <row r="3" spans="2:23" ht="23.25">
      <c r="B3" s="453">
        <f>+RANGKUMAN!D1</f>
        <v>42971</v>
      </c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  <c r="O3" s="453"/>
      <c r="P3" s="453"/>
      <c r="Q3" s="453"/>
      <c r="R3" s="100"/>
    </row>
    <row r="4" spans="2:23" ht="23.25">
      <c r="B4" s="452" t="s">
        <v>62</v>
      </c>
      <c r="C4" s="452"/>
      <c r="D4" s="452"/>
      <c r="E4" s="452"/>
      <c r="F4" s="452"/>
      <c r="G4" s="452"/>
      <c r="H4" s="452"/>
      <c r="I4" s="452"/>
      <c r="J4" s="452"/>
      <c r="K4" s="452"/>
      <c r="L4" s="452"/>
      <c r="M4" s="452"/>
      <c r="N4" s="452"/>
      <c r="O4" s="452"/>
      <c r="P4" s="452"/>
      <c r="Q4" s="452"/>
      <c r="R4" s="101"/>
    </row>
    <row r="6" spans="2:23" ht="18.75">
      <c r="B6" s="454" t="s">
        <v>43</v>
      </c>
      <c r="C6" s="455"/>
      <c r="D6" s="455"/>
      <c r="E6" s="455"/>
      <c r="F6" s="456"/>
      <c r="G6" s="455"/>
      <c r="H6" s="455"/>
      <c r="I6" s="455"/>
      <c r="J6" s="456"/>
      <c r="K6" s="455"/>
      <c r="L6" s="455"/>
      <c r="M6" s="455"/>
      <c r="N6" s="456"/>
      <c r="O6" s="455"/>
      <c r="P6" s="455"/>
      <c r="Q6" s="457"/>
      <c r="S6" s="464" t="s">
        <v>14</v>
      </c>
      <c r="T6" s="464"/>
      <c r="U6" s="464"/>
    </row>
    <row r="7" spans="2:23" ht="15" customHeight="1">
      <c r="B7" s="466" t="s">
        <v>44</v>
      </c>
      <c r="C7" s="468" t="s">
        <v>10</v>
      </c>
      <c r="D7" s="468"/>
      <c r="E7" s="469"/>
      <c r="F7" s="15"/>
      <c r="G7" s="470" t="s">
        <v>26</v>
      </c>
      <c r="H7" s="468"/>
      <c r="I7" s="469"/>
      <c r="J7" s="16"/>
      <c r="K7" s="470" t="s">
        <v>27</v>
      </c>
      <c r="L7" s="468"/>
      <c r="M7" s="469"/>
      <c r="N7" s="15"/>
      <c r="O7" s="470" t="s">
        <v>28</v>
      </c>
      <c r="P7" s="468"/>
      <c r="Q7" s="471"/>
      <c r="S7" s="465"/>
      <c r="T7" s="465"/>
      <c r="U7" s="465"/>
    </row>
    <row r="8" spans="2:23" ht="15" customHeight="1">
      <c r="B8" s="467"/>
      <c r="C8" s="98" t="s">
        <v>4</v>
      </c>
      <c r="D8" s="98" t="s">
        <v>1</v>
      </c>
      <c r="E8" s="18" t="s">
        <v>13</v>
      </c>
      <c r="F8" s="19"/>
      <c r="G8" s="20" t="s">
        <v>4</v>
      </c>
      <c r="H8" s="98" t="s">
        <v>1</v>
      </c>
      <c r="I8" s="18" t="s">
        <v>13</v>
      </c>
      <c r="J8" s="21"/>
      <c r="K8" s="20" t="s">
        <v>4</v>
      </c>
      <c r="L8" s="98" t="s">
        <v>1</v>
      </c>
      <c r="M8" s="18" t="s">
        <v>13</v>
      </c>
      <c r="N8" s="19"/>
      <c r="O8" s="20" t="s">
        <v>4</v>
      </c>
      <c r="P8" s="98" t="s">
        <v>1</v>
      </c>
      <c r="Q8" s="22" t="s">
        <v>13</v>
      </c>
      <c r="S8" s="20" t="s">
        <v>4</v>
      </c>
      <c r="T8" s="17" t="s">
        <v>1</v>
      </c>
      <c r="U8" s="22" t="s">
        <v>13</v>
      </c>
    </row>
    <row r="9" spans="2:23">
      <c r="B9" s="24" t="s">
        <v>45</v>
      </c>
      <c r="C9" s="25">
        <f>+'REK VALAS'!$E$22</f>
        <v>40082786.200000003</v>
      </c>
      <c r="D9" s="25">
        <f>+'REK VALAS'!$E$18</f>
        <v>16015690.6</v>
      </c>
      <c r="E9" s="25">
        <f>+'REK VALAS'!$E$20</f>
        <v>114846.03</v>
      </c>
      <c r="F9" s="25"/>
      <c r="G9" s="25">
        <f>+'REK VALAS'!$E$12</f>
        <v>17577169.09</v>
      </c>
      <c r="H9" s="25">
        <f>+'REK VALAS'!$E$14</f>
        <v>3246878.74</v>
      </c>
      <c r="I9" s="25">
        <f>+'REK VALAS'!$E$15</f>
        <v>9531776.4499999993</v>
      </c>
      <c r="J9" s="25"/>
      <c r="K9" s="25">
        <f>+'REK VALAS'!$E$7</f>
        <v>33823060.579999998</v>
      </c>
      <c r="L9" s="25">
        <f>+'REK VALAS'!$E$10</f>
        <v>185107431</v>
      </c>
      <c r="M9" s="25">
        <f>+'REK VALAS'!$E$6</f>
        <v>437029.55</v>
      </c>
      <c r="N9" s="25"/>
      <c r="O9" s="25">
        <f>+'REK VALAS'!$E$24</f>
        <v>600063.81999999995</v>
      </c>
      <c r="P9" s="25">
        <f>+'REK VALAS'!E26</f>
        <v>198892807.51000023</v>
      </c>
      <c r="Q9" s="25">
        <v>0</v>
      </c>
      <c r="S9" s="26">
        <f>+C9+G9+K9+O9</f>
        <v>92083079.689999998</v>
      </c>
      <c r="T9" s="26">
        <f t="shared" ref="S9:U10" si="0">+D9+H9+L9+P9</f>
        <v>403262807.85000026</v>
      </c>
      <c r="U9" s="26">
        <f t="shared" si="0"/>
        <v>10083652.029999999</v>
      </c>
      <c r="W9" s="26">
        <f>+S9*KURS!$G$28</f>
        <v>1228572449223.98</v>
      </c>
    </row>
    <row r="10" spans="2:23" ht="15" customHeight="1">
      <c r="B10" s="24" t="s">
        <v>46</v>
      </c>
      <c r="C10" s="25">
        <f>+DEPOSITO!D83</f>
        <v>0</v>
      </c>
      <c r="D10" s="25">
        <v>0</v>
      </c>
      <c r="E10" s="25">
        <v>0</v>
      </c>
      <c r="F10" s="25"/>
      <c r="G10" s="25">
        <f>+DEPOSITO!D109</f>
        <v>0</v>
      </c>
      <c r="H10" s="25">
        <v>0</v>
      </c>
      <c r="I10" s="25">
        <v>0</v>
      </c>
      <c r="J10" s="25"/>
      <c r="K10" s="25">
        <f>+DEPOSITO!D95</f>
        <v>0</v>
      </c>
      <c r="L10" s="25">
        <v>0</v>
      </c>
      <c r="M10" s="25">
        <v>0</v>
      </c>
      <c r="N10" s="25"/>
      <c r="O10" s="25">
        <f>+DEPOSITO!D121</f>
        <v>0</v>
      </c>
      <c r="P10" s="25">
        <v>0</v>
      </c>
      <c r="Q10" s="25">
        <v>0</v>
      </c>
      <c r="S10" s="26">
        <f t="shared" si="0"/>
        <v>0</v>
      </c>
      <c r="T10" s="26">
        <f t="shared" si="0"/>
        <v>0</v>
      </c>
      <c r="U10" s="26">
        <f t="shared" si="0"/>
        <v>0</v>
      </c>
      <c r="W10" s="26">
        <f>+S10*KURS!$G$28</f>
        <v>0</v>
      </c>
    </row>
    <row r="11" spans="2:23" ht="15.75" customHeight="1">
      <c r="B11" s="27" t="s">
        <v>47</v>
      </c>
      <c r="C11" s="28">
        <f>SUM(C9:C10)</f>
        <v>40082786.200000003</v>
      </c>
      <c r="D11" s="28">
        <f t="shared" ref="D11:Q11" si="1">SUM(D9:D10)</f>
        <v>16015690.6</v>
      </c>
      <c r="E11" s="28">
        <f t="shared" si="1"/>
        <v>114846.03</v>
      </c>
      <c r="F11" s="21"/>
      <c r="G11" s="28">
        <f t="shared" si="1"/>
        <v>17577169.09</v>
      </c>
      <c r="H11" s="28">
        <f t="shared" si="1"/>
        <v>3246878.74</v>
      </c>
      <c r="I11" s="28">
        <f t="shared" si="1"/>
        <v>9531776.4499999993</v>
      </c>
      <c r="J11" s="21"/>
      <c r="K11" s="28">
        <f t="shared" si="1"/>
        <v>33823060.579999998</v>
      </c>
      <c r="L11" s="28">
        <f t="shared" si="1"/>
        <v>185107431</v>
      </c>
      <c r="M11" s="28">
        <f t="shared" si="1"/>
        <v>437029.55</v>
      </c>
      <c r="N11" s="21"/>
      <c r="O11" s="28">
        <f t="shared" si="1"/>
        <v>600063.81999999995</v>
      </c>
      <c r="P11" s="28">
        <f t="shared" si="1"/>
        <v>198892807.51000023</v>
      </c>
      <c r="Q11" s="28">
        <f t="shared" si="1"/>
        <v>0</v>
      </c>
      <c r="S11" s="29">
        <f>SUM(S9:S10)</f>
        <v>92083079.689999998</v>
      </c>
      <c r="T11" s="29">
        <f>SUM(T9:T10)</f>
        <v>403262807.85000026</v>
      </c>
      <c r="U11" s="29">
        <f>SUM(U9:U10)</f>
        <v>10083652.029999999</v>
      </c>
    </row>
    <row r="12" spans="2:23">
      <c r="B12" s="30" t="s">
        <v>25</v>
      </c>
      <c r="C12" s="28">
        <f>+C11*KURS!$G$28</f>
        <v>534784533480.40002</v>
      </c>
      <c r="D12" s="28">
        <f>+D11*KURS!$G$15</f>
        <v>1949204839.3790703</v>
      </c>
      <c r="E12" s="28">
        <f>+E11*KURS!$G$12</f>
        <v>1802032978.2858</v>
      </c>
      <c r="F12" s="31"/>
      <c r="G12" s="28">
        <f>+G11*KURS!$G$28</f>
        <v>234514589998.78</v>
      </c>
      <c r="H12" s="28">
        <f>+H11*KURS!$G$15</f>
        <v>395164461.58650309</v>
      </c>
      <c r="I12" s="28">
        <f>+I11*KURS!$G$12</f>
        <v>149561769828.24698</v>
      </c>
      <c r="J12" s="31"/>
      <c r="K12" s="28">
        <f>+K11*KURS!$G$28</f>
        <v>451267274258.35999</v>
      </c>
      <c r="L12" s="28">
        <f>+L11*KURS!$G$15</f>
        <v>22528675741.914452</v>
      </c>
      <c r="M12" s="28">
        <f>+M11*KURS!$G$12</f>
        <v>6857369484.9130001</v>
      </c>
      <c r="N12" s="31"/>
      <c r="O12" s="28">
        <f>+O11*KURS!$G$28</f>
        <v>8006051486.4399996</v>
      </c>
      <c r="P12" s="28">
        <f>+P11*KURS!$G$15</f>
        <v>24206438086.171715</v>
      </c>
      <c r="Q12" s="28">
        <f>+Q11*KURS!$G$12</f>
        <v>0</v>
      </c>
      <c r="S12" s="29">
        <f>+S11*KURS!$G$28</f>
        <v>1228572449223.98</v>
      </c>
      <c r="T12" s="29">
        <f>+T11*KURS!$G$15</f>
        <v>49079483129.051743</v>
      </c>
      <c r="U12" s="29">
        <f>+U11*KURS!$G$12</f>
        <v>158221172291.4458</v>
      </c>
    </row>
    <row r="13" spans="2:23" ht="5.0999999999999996" customHeight="1">
      <c r="B13" s="32"/>
      <c r="C13" s="33"/>
      <c r="D13" s="33"/>
      <c r="E13" s="34"/>
      <c r="F13" s="35"/>
      <c r="G13" s="36"/>
      <c r="H13" s="37"/>
      <c r="I13" s="37"/>
      <c r="J13" s="35"/>
      <c r="N13" s="35"/>
      <c r="S13" s="39"/>
      <c r="T13" s="39"/>
      <c r="U13" s="39"/>
    </row>
    <row r="14" spans="2:23" ht="18.75">
      <c r="B14" s="458" t="s">
        <v>63</v>
      </c>
      <c r="C14" s="459"/>
      <c r="D14" s="459"/>
      <c r="E14" s="459"/>
      <c r="F14" s="459"/>
      <c r="G14" s="459"/>
      <c r="H14" s="459"/>
      <c r="I14" s="459"/>
      <c r="J14" s="459"/>
      <c r="K14" s="459"/>
      <c r="L14" s="459"/>
      <c r="M14" s="459"/>
      <c r="N14" s="459"/>
      <c r="O14" s="459"/>
      <c r="P14" s="459"/>
      <c r="Q14" s="70"/>
      <c r="S14" s="460"/>
      <c r="T14" s="461"/>
      <c r="U14" s="461"/>
    </row>
    <row r="15" spans="2:23" ht="18.75" customHeight="1">
      <c r="B15" s="71" t="s">
        <v>44</v>
      </c>
      <c r="C15" s="71" t="s">
        <v>4</v>
      </c>
      <c r="D15" s="71" t="s">
        <v>1</v>
      </c>
      <c r="E15" s="71" t="s">
        <v>13</v>
      </c>
      <c r="F15" s="72"/>
      <c r="G15" s="71" t="s">
        <v>4</v>
      </c>
      <c r="H15" s="71" t="s">
        <v>1</v>
      </c>
      <c r="I15" s="71" t="s">
        <v>13</v>
      </c>
      <c r="J15" s="72"/>
      <c r="K15" s="71" t="s">
        <v>4</v>
      </c>
      <c r="L15" s="71" t="s">
        <v>1</v>
      </c>
      <c r="M15" s="71" t="s">
        <v>13</v>
      </c>
      <c r="N15" s="72"/>
      <c r="O15" s="71" t="s">
        <v>4</v>
      </c>
      <c r="P15" s="71" t="s">
        <v>1</v>
      </c>
      <c r="Q15" s="71" t="s">
        <v>13</v>
      </c>
      <c r="S15" s="462"/>
      <c r="T15" s="463"/>
      <c r="U15" s="463"/>
    </row>
    <row r="16" spans="2:23">
      <c r="B16" s="73">
        <f>+RANGKUMAN!$C$27</f>
        <v>42971</v>
      </c>
      <c r="C16" s="25">
        <f>+RANGKUMAN!$D$27</f>
        <v>30023185.91</v>
      </c>
      <c r="D16" s="25">
        <f>+RANGKUMAN!$F$27</f>
        <v>0</v>
      </c>
      <c r="E16" s="25">
        <f>+RANGKUMAN!$G$27</f>
        <v>0</v>
      </c>
      <c r="F16" s="74"/>
      <c r="G16" s="25">
        <f>+RANGKUMAN!$H$27</f>
        <v>504124</v>
      </c>
      <c r="H16" s="25">
        <f>+RANGKUMAN!$J$27</f>
        <v>0</v>
      </c>
      <c r="I16" s="25">
        <f>+RANGKUMAN!$K$27</f>
        <v>0</v>
      </c>
      <c r="J16" s="74"/>
      <c r="K16" s="25">
        <f>+RANGKUMAN!$L$27</f>
        <v>25391914.690000001</v>
      </c>
      <c r="L16" s="25">
        <f>+RANGKUMAN!$N$27</f>
        <v>0</v>
      </c>
      <c r="M16" s="25">
        <f>+RANGKUMAN!$O$27</f>
        <v>40755</v>
      </c>
      <c r="N16" s="74"/>
      <c r="O16" s="25">
        <f>+RANGKUMAN!$P$27</f>
        <v>0</v>
      </c>
      <c r="P16" s="25">
        <f>+RANGKUMAN!$R$27</f>
        <v>0</v>
      </c>
      <c r="Q16" s="25">
        <f>+RANGKUMAN!$S$27</f>
        <v>0</v>
      </c>
      <c r="S16" s="26">
        <f t="shared" ref="S16:U21" si="2">+C16+G16+K16+O16</f>
        <v>55919224.600000001</v>
      </c>
      <c r="T16" s="26">
        <f t="shared" si="2"/>
        <v>0</v>
      </c>
      <c r="U16" s="26">
        <f t="shared" si="2"/>
        <v>40755</v>
      </c>
    </row>
    <row r="17" spans="2:23">
      <c r="B17" s="73">
        <f>+RANGKUMAN!$C$28</f>
        <v>42972</v>
      </c>
      <c r="C17" s="25">
        <f>+RANGKUMAN!$D$28</f>
        <v>5567643.7699999996</v>
      </c>
      <c r="D17" s="25">
        <f>+RANGKUMAN!$F$28</f>
        <v>0</v>
      </c>
      <c r="E17" s="25">
        <f>+RANGKUMAN!$G$28</f>
        <v>0</v>
      </c>
      <c r="F17" s="74"/>
      <c r="G17" s="25">
        <f>+RANGKUMAN!$H$28</f>
        <v>10412714.609999999</v>
      </c>
      <c r="H17" s="25">
        <f>+RANGKUMAN!$J$28</f>
        <v>120780</v>
      </c>
      <c r="I17" s="25">
        <f>+RANGKUMAN!$K$28</f>
        <v>7401633.2300000004</v>
      </c>
      <c r="J17" s="74"/>
      <c r="K17" s="25">
        <f>+RANGKUMAN!$L$28</f>
        <v>2234108.7000000002</v>
      </c>
      <c r="L17" s="25">
        <f>+RANGKUMAN!$N$28</f>
        <v>0</v>
      </c>
      <c r="M17" s="25">
        <f>+RANGKUMAN!$O$28</f>
        <v>0</v>
      </c>
      <c r="N17" s="74"/>
      <c r="O17" s="25">
        <f>+RANGKUMAN!$P$28</f>
        <v>0</v>
      </c>
      <c r="P17" s="25">
        <f>+RANGKUMAN!$R$28</f>
        <v>0</v>
      </c>
      <c r="Q17" s="25">
        <f>+RANGKUMAN!$S$28</f>
        <v>0</v>
      </c>
      <c r="S17" s="26">
        <f t="shared" si="2"/>
        <v>18214467.079999998</v>
      </c>
      <c r="T17" s="26">
        <f t="shared" si="2"/>
        <v>120780</v>
      </c>
      <c r="U17" s="26">
        <f t="shared" si="2"/>
        <v>7401633.2300000004</v>
      </c>
    </row>
    <row r="18" spans="2:23">
      <c r="B18" s="73">
        <f>+RANGKUMAN!$C$29</f>
        <v>42975</v>
      </c>
      <c r="C18" s="25">
        <f>+RANGKUMAN!$D$29</f>
        <v>0</v>
      </c>
      <c r="D18" s="25">
        <f>+RANGKUMAN!$F$29</f>
        <v>0</v>
      </c>
      <c r="E18" s="25">
        <f>+RANGKUMAN!$G$29</f>
        <v>0</v>
      </c>
      <c r="F18" s="74"/>
      <c r="G18" s="25">
        <f>+RANGKUMAN!$H$29</f>
        <v>18775180.800000001</v>
      </c>
      <c r="H18" s="25">
        <f>+RANGKUMAN!$J$29</f>
        <v>0</v>
      </c>
      <c r="I18" s="25">
        <f>+RANGKUMAN!$K$29</f>
        <v>0</v>
      </c>
      <c r="J18" s="74"/>
      <c r="K18" s="25">
        <f>+RANGKUMAN!$L$29</f>
        <v>4503828.0999999996</v>
      </c>
      <c r="L18" s="25">
        <f>+RANGKUMAN!$N$29</f>
        <v>0</v>
      </c>
      <c r="M18" s="25">
        <f>+RANGKUMAN!$O$29</f>
        <v>0</v>
      </c>
      <c r="N18" s="74"/>
      <c r="O18" s="25">
        <f>+RANGKUMAN!$P$29</f>
        <v>0</v>
      </c>
      <c r="P18" s="25">
        <f>+RANGKUMAN!$R$29</f>
        <v>0</v>
      </c>
      <c r="Q18" s="25">
        <f>+RANGKUMAN!$S$29</f>
        <v>0</v>
      </c>
      <c r="S18" s="26">
        <f t="shared" si="2"/>
        <v>23279008.899999999</v>
      </c>
      <c r="T18" s="26">
        <f t="shared" si="2"/>
        <v>0</v>
      </c>
      <c r="U18" s="26">
        <f t="shared" si="2"/>
        <v>0</v>
      </c>
    </row>
    <row r="19" spans="2:23">
      <c r="B19" s="73">
        <f>+RANGKUMAN!$C$30</f>
        <v>42976</v>
      </c>
      <c r="C19" s="25">
        <f>+RANGKUMAN!$D$30</f>
        <v>1166897.07</v>
      </c>
      <c r="D19" s="25">
        <f>+RANGKUMAN!$F$30</f>
        <v>0</v>
      </c>
      <c r="E19" s="25">
        <f>+RANGKUMAN!$G$30</f>
        <v>0</v>
      </c>
      <c r="F19" s="74"/>
      <c r="G19" s="25">
        <f>+RANGKUMAN!$H$30</f>
        <v>9129914.2962785736</v>
      </c>
      <c r="H19" s="25">
        <f>+RANGKUMAN!$J$30</f>
        <v>0</v>
      </c>
      <c r="I19" s="25">
        <f>+RANGKUMAN!$K$30</f>
        <v>0</v>
      </c>
      <c r="J19" s="74"/>
      <c r="K19" s="25">
        <f>+RANGKUMAN!$L$30</f>
        <v>0</v>
      </c>
      <c r="L19" s="25">
        <f>+RANGKUMAN!$N$30</f>
        <v>0</v>
      </c>
      <c r="M19" s="25">
        <f>+RANGKUMAN!$O$30</f>
        <v>0</v>
      </c>
      <c r="N19" s="74"/>
      <c r="O19" s="25">
        <f>+RANGKUMAN!$P$30</f>
        <v>0</v>
      </c>
      <c r="P19" s="25">
        <f>+RANGKUMAN!$R$30</f>
        <v>0</v>
      </c>
      <c r="Q19" s="25">
        <f>+RANGKUMAN!$S$30</f>
        <v>0</v>
      </c>
      <c r="S19" s="26">
        <f t="shared" si="2"/>
        <v>10296811.366278574</v>
      </c>
      <c r="T19" s="26">
        <f t="shared" si="2"/>
        <v>0</v>
      </c>
      <c r="U19" s="26">
        <f t="shared" si="2"/>
        <v>0</v>
      </c>
    </row>
    <row r="20" spans="2:23">
      <c r="B20" s="73">
        <f>+RANGKUMAN!$C$31</f>
        <v>42977</v>
      </c>
      <c r="C20" s="25">
        <f>+RANGKUMAN!$D$31</f>
        <v>34934368.090000004</v>
      </c>
      <c r="D20" s="25">
        <f>+RANGKUMAN!$F$31</f>
        <v>0</v>
      </c>
      <c r="E20" s="25">
        <f>+RANGKUMAN!$G$31</f>
        <v>0</v>
      </c>
      <c r="F20" s="74"/>
      <c r="G20" s="25">
        <f>+RANGKUMAN!$H$31</f>
        <v>43413349.609999999</v>
      </c>
      <c r="H20" s="25">
        <f>+RANGKUMAN!$J$31</f>
        <v>0</v>
      </c>
      <c r="I20" s="25">
        <f>+RANGKUMAN!$K$31</f>
        <v>0</v>
      </c>
      <c r="J20" s="74"/>
      <c r="K20" s="25">
        <f>+RANGKUMAN!$L$31</f>
        <v>23019363.030000001</v>
      </c>
      <c r="L20" s="25">
        <f>+RANGKUMAN!$N$31</f>
        <v>0</v>
      </c>
      <c r="M20" s="25">
        <f>+RANGKUMAN!$O$31</f>
        <v>0</v>
      </c>
      <c r="N20" s="74"/>
      <c r="O20" s="25">
        <f>+RANGKUMAN!$P$31</f>
        <v>0</v>
      </c>
      <c r="P20" s="25">
        <f>+RANGKUMAN!$R$31</f>
        <v>0</v>
      </c>
      <c r="Q20" s="25">
        <f>+RANGKUMAN!$S$31</f>
        <v>0</v>
      </c>
      <c r="S20" s="26">
        <f t="shared" si="2"/>
        <v>101367080.73</v>
      </c>
      <c r="T20" s="26">
        <f t="shared" si="2"/>
        <v>0</v>
      </c>
      <c r="U20" s="26">
        <f t="shared" si="2"/>
        <v>0</v>
      </c>
    </row>
    <row r="21" spans="2:23">
      <c r="B21" s="75" t="s">
        <v>24</v>
      </c>
      <c r="C21" s="76">
        <f t="shared" ref="C21:Q21" si="3">SUM(C16:C20)</f>
        <v>71692094.840000004</v>
      </c>
      <c r="D21" s="76">
        <f t="shared" si="3"/>
        <v>0</v>
      </c>
      <c r="E21" s="76">
        <f t="shared" si="3"/>
        <v>0</v>
      </c>
      <c r="F21" s="74">
        <f t="shared" si="3"/>
        <v>0</v>
      </c>
      <c r="G21" s="76">
        <f t="shared" si="3"/>
        <v>82235283.316278577</v>
      </c>
      <c r="H21" s="76">
        <f t="shared" si="3"/>
        <v>120780</v>
      </c>
      <c r="I21" s="76">
        <f t="shared" si="3"/>
        <v>7401633.2300000004</v>
      </c>
      <c r="J21" s="74">
        <f t="shared" si="3"/>
        <v>0</v>
      </c>
      <c r="K21" s="76">
        <f t="shared" si="3"/>
        <v>55149214.520000003</v>
      </c>
      <c r="L21" s="76">
        <f t="shared" si="3"/>
        <v>0</v>
      </c>
      <c r="M21" s="76">
        <f t="shared" si="3"/>
        <v>40755</v>
      </c>
      <c r="N21" s="74">
        <f t="shared" si="3"/>
        <v>0</v>
      </c>
      <c r="O21" s="76">
        <f t="shared" si="3"/>
        <v>0</v>
      </c>
      <c r="P21" s="76">
        <f t="shared" si="3"/>
        <v>0</v>
      </c>
      <c r="Q21" s="76">
        <f t="shared" si="3"/>
        <v>0</v>
      </c>
      <c r="S21" s="77">
        <f t="shared" si="2"/>
        <v>209076592.67627859</v>
      </c>
      <c r="T21" s="77">
        <f t="shared" si="2"/>
        <v>120780</v>
      </c>
      <c r="U21" s="77">
        <f t="shared" si="2"/>
        <v>7442388.2300000004</v>
      </c>
    </row>
    <row r="22" spans="2:23">
      <c r="B22" s="75" t="s">
        <v>25</v>
      </c>
      <c r="C22" s="76">
        <f>+C21*KURS!$G$28</f>
        <v>956515929355.28003</v>
      </c>
      <c r="D22" s="76">
        <f>+D21*KURS!$G$15</f>
        <v>0</v>
      </c>
      <c r="E22" s="76">
        <f>+E21*KURS!$G$12</f>
        <v>0</v>
      </c>
      <c r="F22" s="45"/>
      <c r="G22" s="76">
        <f>+G21*KURS!$G$28</f>
        <v>1097183150005.7888</v>
      </c>
      <c r="H22" s="76">
        <f>+H21*KURS!$G$15</f>
        <v>14699644.641000003</v>
      </c>
      <c r="I22" s="76">
        <f>+I21*KURS!$G$12</f>
        <v>116137990783.27782</v>
      </c>
      <c r="J22" s="45"/>
      <c r="K22" s="76">
        <f>+K21*KURS!$G$28</f>
        <v>735800820125.84009</v>
      </c>
      <c r="L22" s="76">
        <f>+L21*KURS!$G$15</f>
        <v>0</v>
      </c>
      <c r="M22" s="76">
        <f>+M21*KURS!$G$12</f>
        <v>639480999.30000007</v>
      </c>
      <c r="N22" s="45"/>
      <c r="O22" s="76">
        <f>+O21*KURS!$G$28</f>
        <v>0</v>
      </c>
      <c r="P22" s="76">
        <f>+P21*KURS!$G$15</f>
        <v>0</v>
      </c>
      <c r="Q22" s="76">
        <f>+Q21*KURS!$G$12</f>
        <v>0</v>
      </c>
      <c r="S22" s="77">
        <f>+S21*KURS!$G$28</f>
        <v>2789499899486.9092</v>
      </c>
      <c r="T22" s="77">
        <f>+T21*KURS!$G$15</f>
        <v>14699644.641000003</v>
      </c>
      <c r="U22" s="77">
        <f>+U21*KURS!$G$12</f>
        <v>116777471782.5778</v>
      </c>
    </row>
    <row r="23" spans="2:23" ht="5.0999999999999996" customHeight="1">
      <c r="B23" s="55"/>
      <c r="C23" s="56"/>
      <c r="D23" s="56"/>
      <c r="E23" s="37"/>
      <c r="F23" s="57"/>
      <c r="G23" s="38"/>
      <c r="H23" s="37"/>
      <c r="I23" s="37"/>
      <c r="J23" s="57"/>
      <c r="N23" s="57"/>
      <c r="S23" s="39"/>
      <c r="T23" s="39"/>
      <c r="U23" s="39"/>
    </row>
    <row r="24" spans="2:23" ht="18.75" customHeight="1">
      <c r="B24" s="443" t="s">
        <v>64</v>
      </c>
      <c r="C24" s="444"/>
      <c r="D24" s="444"/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5"/>
      <c r="S24" s="446"/>
      <c r="T24" s="447"/>
      <c r="U24" s="448"/>
    </row>
    <row r="25" spans="2:23" ht="18.75" customHeight="1">
      <c r="B25" s="102" t="s">
        <v>44</v>
      </c>
      <c r="C25" s="97" t="s">
        <v>4</v>
      </c>
      <c r="D25" s="97" t="s">
        <v>1</v>
      </c>
      <c r="E25" s="97" t="s">
        <v>13</v>
      </c>
      <c r="F25" s="97"/>
      <c r="G25" s="97" t="s">
        <v>4</v>
      </c>
      <c r="H25" s="97" t="s">
        <v>1</v>
      </c>
      <c r="I25" s="97" t="s">
        <v>13</v>
      </c>
      <c r="J25" s="97"/>
      <c r="K25" s="97" t="s">
        <v>4</v>
      </c>
      <c r="L25" s="97" t="s">
        <v>1</v>
      </c>
      <c r="M25" s="97" t="s">
        <v>13</v>
      </c>
      <c r="N25" s="97"/>
      <c r="O25" s="97" t="s">
        <v>4</v>
      </c>
      <c r="P25" s="97" t="s">
        <v>1</v>
      </c>
      <c r="Q25" s="106" t="s">
        <v>13</v>
      </c>
      <c r="S25" s="449"/>
      <c r="T25" s="450"/>
      <c r="U25" s="451"/>
    </row>
    <row r="26" spans="2:23">
      <c r="B26" s="24" t="s">
        <v>45</v>
      </c>
      <c r="C26" s="25">
        <f t="shared" ref="C26:Q26" si="4">+C9-C21</f>
        <v>-31609308.640000001</v>
      </c>
      <c r="D26" s="25">
        <f t="shared" si="4"/>
        <v>16015690.6</v>
      </c>
      <c r="E26" s="25">
        <f t="shared" si="4"/>
        <v>114846.03</v>
      </c>
      <c r="F26" s="25">
        <f t="shared" si="4"/>
        <v>0</v>
      </c>
      <c r="G26" s="25">
        <f t="shared" si="4"/>
        <v>-64658114.226278573</v>
      </c>
      <c r="H26" s="25">
        <f t="shared" si="4"/>
        <v>3126098.74</v>
      </c>
      <c r="I26" s="25">
        <f t="shared" si="4"/>
        <v>2130143.2199999988</v>
      </c>
      <c r="J26" s="25">
        <f t="shared" si="4"/>
        <v>0</v>
      </c>
      <c r="K26" s="25">
        <f t="shared" si="4"/>
        <v>-21326153.940000005</v>
      </c>
      <c r="L26" s="25">
        <f t="shared" si="4"/>
        <v>185107431</v>
      </c>
      <c r="M26" s="25">
        <f t="shared" si="4"/>
        <v>396274.55</v>
      </c>
      <c r="N26" s="25">
        <f t="shared" si="4"/>
        <v>0</v>
      </c>
      <c r="O26" s="25">
        <f t="shared" si="4"/>
        <v>600063.81999999995</v>
      </c>
      <c r="P26" s="25">
        <f t="shared" si="4"/>
        <v>198892807.51000023</v>
      </c>
      <c r="Q26" s="25">
        <f t="shared" si="4"/>
        <v>0</v>
      </c>
      <c r="S26" s="26">
        <f>+C26+G26+K26+O26</f>
        <v>-116993512.98627859</v>
      </c>
      <c r="T26" s="26">
        <f t="shared" ref="S26:U27" si="5">+D26+H26+L26+P26</f>
        <v>403142027.85000026</v>
      </c>
      <c r="U26" s="26">
        <f t="shared" si="5"/>
        <v>2641263.7999999984</v>
      </c>
      <c r="W26" s="26">
        <f>+S26*KURS!$G$28</f>
        <v>-1560927450262.929</v>
      </c>
    </row>
    <row r="27" spans="2:23" ht="15" customHeight="1">
      <c r="B27" s="24" t="s">
        <v>46</v>
      </c>
      <c r="C27" s="25">
        <f t="shared" ref="C27:P27" si="6">+C10</f>
        <v>0</v>
      </c>
      <c r="D27" s="25">
        <f t="shared" si="6"/>
        <v>0</v>
      </c>
      <c r="E27" s="25">
        <f t="shared" si="6"/>
        <v>0</v>
      </c>
      <c r="F27" s="25">
        <f t="shared" si="6"/>
        <v>0</v>
      </c>
      <c r="G27" s="25">
        <f t="shared" si="6"/>
        <v>0</v>
      </c>
      <c r="H27" s="25">
        <f t="shared" si="6"/>
        <v>0</v>
      </c>
      <c r="I27" s="25">
        <f t="shared" si="6"/>
        <v>0</v>
      </c>
      <c r="J27" s="25">
        <f t="shared" si="6"/>
        <v>0</v>
      </c>
      <c r="K27" s="25">
        <f t="shared" si="6"/>
        <v>0</v>
      </c>
      <c r="L27" s="25">
        <f t="shared" si="6"/>
        <v>0</v>
      </c>
      <c r="M27" s="25">
        <f t="shared" si="6"/>
        <v>0</v>
      </c>
      <c r="N27" s="25">
        <f t="shared" si="6"/>
        <v>0</v>
      </c>
      <c r="O27" s="25">
        <f t="shared" si="6"/>
        <v>0</v>
      </c>
      <c r="P27" s="25">
        <f t="shared" si="6"/>
        <v>0</v>
      </c>
      <c r="Q27" s="25">
        <f>+Q10</f>
        <v>0</v>
      </c>
      <c r="S27" s="26">
        <f t="shared" si="5"/>
        <v>0</v>
      </c>
      <c r="T27" s="26">
        <f t="shared" si="5"/>
        <v>0</v>
      </c>
      <c r="U27" s="26">
        <f t="shared" si="5"/>
        <v>0</v>
      </c>
      <c r="W27" s="26">
        <f>+S27*KURS!$G$28</f>
        <v>0</v>
      </c>
    </row>
    <row r="28" spans="2:23" ht="15.75" customHeight="1">
      <c r="B28" s="27" t="s">
        <v>47</v>
      </c>
      <c r="C28" s="28">
        <f>SUM(C26:C27)</f>
        <v>-31609308.640000001</v>
      </c>
      <c r="D28" s="28">
        <f>SUM(D26:D27)</f>
        <v>16015690.6</v>
      </c>
      <c r="E28" s="28">
        <f>SUM(E26:E27)</f>
        <v>114846.03</v>
      </c>
      <c r="F28" s="21"/>
      <c r="G28" s="28">
        <f>SUM(G26:G27)</f>
        <v>-64658114.226278573</v>
      </c>
      <c r="H28" s="28">
        <f>SUM(H26:H27)</f>
        <v>3126098.74</v>
      </c>
      <c r="I28" s="28">
        <f>SUM(I26:I27)</f>
        <v>2130143.2199999988</v>
      </c>
      <c r="J28" s="21"/>
      <c r="K28" s="28">
        <f>SUM(K26:K27)</f>
        <v>-21326153.940000005</v>
      </c>
      <c r="L28" s="28">
        <f>SUM(L26:L27)</f>
        <v>185107431</v>
      </c>
      <c r="M28" s="28">
        <f>SUM(M26:M27)</f>
        <v>396274.55</v>
      </c>
      <c r="N28" s="21"/>
      <c r="O28" s="28">
        <f>SUM(O26:O27)</f>
        <v>600063.81999999995</v>
      </c>
      <c r="P28" s="28">
        <f>SUM(P26:P27)</f>
        <v>198892807.51000023</v>
      </c>
      <c r="Q28" s="28">
        <f>SUM(Q26:Q27)</f>
        <v>0</v>
      </c>
      <c r="S28" s="29">
        <f>SUM(S26:S27)</f>
        <v>-116993512.98627859</v>
      </c>
      <c r="T28" s="29">
        <f>SUM(T26:T27)</f>
        <v>403142027.85000026</v>
      </c>
      <c r="U28" s="29">
        <f>SUM(U26:U27)</f>
        <v>2641263.7999999984</v>
      </c>
    </row>
    <row r="29" spans="2:23">
      <c r="B29" s="30" t="s">
        <v>25</v>
      </c>
      <c r="C29" s="28">
        <f>+C28*KURS!$G$28</f>
        <v>-421731395874.88</v>
      </c>
      <c r="D29" s="28">
        <f>+D28*KURS!$G$15</f>
        <v>1949204839.3790703</v>
      </c>
      <c r="E29" s="28">
        <f>+E28*KURS!$G$12</f>
        <v>1802032978.2858</v>
      </c>
      <c r="F29" s="31"/>
      <c r="G29" s="28">
        <f>+G28*KURS!$G$28</f>
        <v>-862668560007.00867</v>
      </c>
      <c r="H29" s="28">
        <f>+H28*KURS!$G$15</f>
        <v>380464816.94550306</v>
      </c>
      <c r="I29" s="28">
        <f>+I28*KURS!$G$12</f>
        <v>33423779044.969181</v>
      </c>
      <c r="J29" s="31"/>
      <c r="K29" s="28">
        <f>+K28*KURS!$G$28</f>
        <v>-284533545867.48004</v>
      </c>
      <c r="L29" s="28">
        <f>+L28*KURS!$G$15</f>
        <v>22528675741.914452</v>
      </c>
      <c r="M29" s="28">
        <f>+M28*KURS!$G$12</f>
        <v>6217888485.6129999</v>
      </c>
      <c r="N29" s="31"/>
      <c r="O29" s="28">
        <f>+O28*KURS!$G$28</f>
        <v>8006051486.4399996</v>
      </c>
      <c r="P29" s="28">
        <f>+P28*KURS!$G$15</f>
        <v>24206438086.171715</v>
      </c>
      <c r="Q29" s="28">
        <f>+Q28*KURS!$G$12</f>
        <v>0</v>
      </c>
      <c r="S29" s="29">
        <f>+S28*KURS!$G$28</f>
        <v>-1560927450262.929</v>
      </c>
      <c r="T29" s="29">
        <f>+T28*KURS!$G$15</f>
        <v>49064783484.410744</v>
      </c>
      <c r="U29" s="29">
        <f>+U28*KURS!$G$12</f>
        <v>41443700508.867973</v>
      </c>
    </row>
    <row r="30" spans="2:23" ht="5.0999999999999996" customHeight="1">
      <c r="B30" s="32"/>
      <c r="C30" s="33"/>
      <c r="D30" s="33"/>
      <c r="E30" s="34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</row>
    <row r="31" spans="2:23" ht="18.75">
      <c r="B31" s="440" t="s">
        <v>65</v>
      </c>
      <c r="C31" s="440"/>
      <c r="D31" s="440"/>
      <c r="E31" s="440"/>
      <c r="F31" s="37"/>
      <c r="G31" s="37"/>
      <c r="H31" s="37"/>
      <c r="L31" s="37"/>
      <c r="S31" s="37"/>
      <c r="T31" s="37"/>
    </row>
    <row r="32" spans="2:23">
      <c r="B32" s="58" t="s">
        <v>57</v>
      </c>
      <c r="C32" s="59" t="s">
        <v>4</v>
      </c>
      <c r="D32" s="58" t="s">
        <v>1</v>
      </c>
      <c r="E32" s="58" t="s">
        <v>13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</row>
    <row r="33" spans="2:16">
      <c r="B33" s="61" t="s">
        <v>45</v>
      </c>
      <c r="C33" s="25">
        <f>+C26+G26+K26+O26</f>
        <v>-116993512.98627859</v>
      </c>
      <c r="D33" s="25">
        <f>+D26+H26+L26+P26</f>
        <v>403142027.85000026</v>
      </c>
      <c r="E33" s="25">
        <f>+E26+I26+M26+Q26</f>
        <v>2641263.7999999984</v>
      </c>
      <c r="K33" s="37"/>
    </row>
    <row r="34" spans="2:16">
      <c r="B34" s="61" t="s">
        <v>46</v>
      </c>
      <c r="C34" s="25">
        <f>+C10+G10+K10+O10</f>
        <v>0</v>
      </c>
      <c r="D34" s="25">
        <f>+D10+H10+L10+P10</f>
        <v>0</v>
      </c>
      <c r="E34" s="25">
        <f>+E10+I10+M10+Q10</f>
        <v>0</v>
      </c>
      <c r="K34" s="37"/>
    </row>
    <row r="35" spans="2:16">
      <c r="B35" s="62" t="s">
        <v>57</v>
      </c>
      <c r="C35" s="63">
        <f>SUM(C33:C34)</f>
        <v>-116993512.98627859</v>
      </c>
      <c r="D35" s="63">
        <f>SUM(D33:D34)</f>
        <v>403142027.85000026</v>
      </c>
      <c r="E35" s="63">
        <f>SUM(E33:E34)</f>
        <v>2641263.7999999984</v>
      </c>
      <c r="K35" s="37"/>
    </row>
    <row r="36" spans="2:16">
      <c r="B36" s="62" t="s">
        <v>25</v>
      </c>
      <c r="C36" s="63">
        <f>+C35*KURS!$G$28</f>
        <v>-1560927450262.929</v>
      </c>
      <c r="D36" s="63">
        <f>+D35*KURS!$G$15</f>
        <v>49064783484.410744</v>
      </c>
      <c r="E36" s="63">
        <f>+E35*KURS!$G$12</f>
        <v>41443700508.867973</v>
      </c>
      <c r="P36" s="37"/>
    </row>
    <row r="37" spans="2:16" ht="5.0999999999999996" hidden="1" customHeight="1">
      <c r="B37" s="32"/>
      <c r="C37" s="33"/>
      <c r="D37" s="33"/>
      <c r="E37" s="34"/>
      <c r="F37" s="37"/>
      <c r="G37" s="37"/>
      <c r="H37" s="37"/>
      <c r="I37" s="37"/>
      <c r="J37" s="37"/>
      <c r="K37" s="37"/>
      <c r="L37" s="37"/>
      <c r="M37" s="37"/>
      <c r="N37" s="37"/>
      <c r="O37" s="37"/>
    </row>
    <row r="38" spans="2:16" ht="18.75" hidden="1">
      <c r="B38" s="441" t="s">
        <v>58</v>
      </c>
      <c r="C38" s="442"/>
      <c r="D38" s="442"/>
    </row>
    <row r="39" spans="2:16" hidden="1">
      <c r="B39" s="58" t="s">
        <v>59</v>
      </c>
      <c r="C39" s="59" t="s">
        <v>60</v>
      </c>
      <c r="D39" s="64" t="s">
        <v>61</v>
      </c>
    </row>
    <row r="40" spans="2:16" hidden="1">
      <c r="B40" s="61" t="s">
        <v>10</v>
      </c>
      <c r="C40" s="65">
        <v>20000000</v>
      </c>
      <c r="D40" s="66">
        <v>42417</v>
      </c>
    </row>
    <row r="41" spans="2:16" hidden="1">
      <c r="B41" s="61" t="s">
        <v>10</v>
      </c>
      <c r="C41" s="65">
        <v>15000000</v>
      </c>
      <c r="D41" s="66">
        <v>42423</v>
      </c>
    </row>
    <row r="42" spans="2:16" ht="15.75" hidden="1">
      <c r="B42" s="67"/>
      <c r="C42" s="68"/>
      <c r="D42" s="69"/>
    </row>
  </sheetData>
  <mergeCells count="16">
    <mergeCell ref="B31:E31"/>
    <mergeCell ref="B38:D38"/>
    <mergeCell ref="B24:Q24"/>
    <mergeCell ref="S24:U25"/>
    <mergeCell ref="B2:Q2"/>
    <mergeCell ref="B3:Q3"/>
    <mergeCell ref="B4:Q4"/>
    <mergeCell ref="B6:Q6"/>
    <mergeCell ref="B14:P14"/>
    <mergeCell ref="S14:U15"/>
    <mergeCell ref="S6:U7"/>
    <mergeCell ref="B7:B8"/>
    <mergeCell ref="C7:E7"/>
    <mergeCell ref="G7:I7"/>
    <mergeCell ref="K7:M7"/>
    <mergeCell ref="O7:Q7"/>
  </mergeCells>
  <pageMargins left="0.7" right="0.7" top="0.75" bottom="0.75" header="0.3" footer="0.3"/>
  <pageSetup scale="4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16"/>
  <sheetViews>
    <sheetView workbookViewId="0">
      <selection activeCell="J35" sqref="J35"/>
    </sheetView>
  </sheetViews>
  <sheetFormatPr defaultRowHeight="12.75"/>
  <cols>
    <col min="1" max="1" width="5" style="11" bestFit="1" customWidth="1"/>
    <col min="2" max="2" width="11.7109375" style="11" bestFit="1" customWidth="1"/>
    <col min="3" max="3" width="20" style="11" bestFit="1" customWidth="1"/>
    <col min="4" max="4" width="10.140625" style="11" bestFit="1" customWidth="1"/>
    <col min="5" max="5" width="11.7109375" style="11" bestFit="1" customWidth="1"/>
    <col min="6" max="6" width="10.140625" style="11" bestFit="1" customWidth="1"/>
    <col min="7" max="7" width="15.85546875" style="11" customWidth="1"/>
    <col min="8" max="8" width="4.85546875" style="11" bestFit="1" customWidth="1"/>
    <col min="9" max="9" width="9.140625" style="11" bestFit="1" customWidth="1"/>
    <col min="10" max="10" width="13.140625" style="11" bestFit="1" customWidth="1"/>
    <col min="11" max="11" width="12.85546875" style="11" bestFit="1" customWidth="1"/>
    <col min="12" max="12" width="8.140625" style="11" bestFit="1" customWidth="1"/>
    <col min="13" max="14" width="14" style="11" bestFit="1" customWidth="1"/>
    <col min="15" max="16384" width="9.140625" style="11"/>
  </cols>
  <sheetData>
    <row r="1" spans="1:14" ht="25.5">
      <c r="A1" s="136" t="s">
        <v>159</v>
      </c>
      <c r="B1" s="136" t="s">
        <v>9</v>
      </c>
      <c r="C1" s="136" t="s">
        <v>29</v>
      </c>
      <c r="D1" s="136" t="s">
        <v>30</v>
      </c>
      <c r="E1" s="136" t="s">
        <v>31</v>
      </c>
      <c r="F1" s="136" t="s">
        <v>32</v>
      </c>
      <c r="G1" s="136" t="s">
        <v>33</v>
      </c>
      <c r="H1" s="136" t="s">
        <v>34</v>
      </c>
      <c r="I1" s="136" t="s">
        <v>35</v>
      </c>
      <c r="J1" s="136" t="s">
        <v>36</v>
      </c>
      <c r="K1" s="136" t="s">
        <v>37</v>
      </c>
      <c r="L1" s="136" t="s">
        <v>38</v>
      </c>
      <c r="M1" s="136" t="s">
        <v>39</v>
      </c>
      <c r="N1" s="136" t="s">
        <v>40</v>
      </c>
    </row>
    <row r="2" spans="1:14">
      <c r="A2" s="174"/>
      <c r="B2" s="175"/>
      <c r="C2"/>
      <c r="D2"/>
      <c r="E2"/>
      <c r="F2"/>
      <c r="G2" s="176"/>
      <c r="H2"/>
      <c r="I2"/>
      <c r="J2" s="174"/>
      <c r="K2"/>
      <c r="L2"/>
      <c r="M2"/>
      <c r="N2"/>
    </row>
    <row r="3" spans="1:14">
      <c r="A3" s="174"/>
      <c r="B3" s="175"/>
      <c r="C3"/>
      <c r="D3"/>
      <c r="E3"/>
      <c r="F3"/>
      <c r="G3" s="176"/>
      <c r="H3"/>
      <c r="I3"/>
      <c r="J3" s="174"/>
      <c r="K3"/>
      <c r="L3"/>
      <c r="M3"/>
      <c r="N3"/>
    </row>
    <row r="4" spans="1:14">
      <c r="A4" s="174"/>
      <c r="B4" s="175"/>
      <c r="C4"/>
      <c r="D4"/>
      <c r="E4"/>
      <c r="F4"/>
      <c r="G4" s="176"/>
      <c r="H4"/>
      <c r="I4"/>
      <c r="J4" s="174"/>
      <c r="K4"/>
      <c r="L4"/>
      <c r="M4"/>
      <c r="N4"/>
    </row>
    <row r="5" spans="1:14">
      <c r="A5" s="174"/>
      <c r="B5" s="175"/>
      <c r="C5"/>
      <c r="D5"/>
      <c r="E5"/>
      <c r="F5"/>
      <c r="G5" s="176"/>
      <c r="H5"/>
      <c r="I5"/>
      <c r="J5" s="174"/>
      <c r="K5"/>
      <c r="L5"/>
      <c r="M5"/>
      <c r="N5"/>
    </row>
    <row r="6" spans="1:14">
      <c r="A6" s="174"/>
      <c r="B6" s="175"/>
      <c r="C6"/>
      <c r="D6"/>
      <c r="E6"/>
      <c r="F6"/>
      <c r="G6" s="176"/>
      <c r="H6"/>
      <c r="I6"/>
      <c r="J6" s="174"/>
      <c r="K6"/>
      <c r="L6"/>
      <c r="M6"/>
      <c r="N6"/>
    </row>
    <row r="7" spans="1:14">
      <c r="A7" s="174"/>
      <c r="B7" s="175"/>
      <c r="C7"/>
      <c r="D7"/>
      <c r="E7"/>
      <c r="F7"/>
      <c r="G7" s="176"/>
      <c r="H7"/>
      <c r="I7"/>
      <c r="J7" s="174"/>
      <c r="K7"/>
      <c r="L7"/>
      <c r="M7"/>
      <c r="N7"/>
    </row>
    <row r="8" spans="1:14">
      <c r="A8" s="174"/>
      <c r="B8" s="175"/>
      <c r="C8"/>
      <c r="D8"/>
      <c r="E8"/>
      <c r="F8"/>
      <c r="G8" s="176"/>
      <c r="H8"/>
      <c r="I8"/>
      <c r="J8" s="174"/>
      <c r="K8"/>
      <c r="L8"/>
      <c r="M8"/>
      <c r="N8"/>
    </row>
    <row r="9" spans="1:14">
      <c r="A9" s="174"/>
      <c r="B9" s="175"/>
      <c r="C9"/>
      <c r="D9"/>
      <c r="E9"/>
      <c r="F9"/>
      <c r="G9" s="176"/>
      <c r="H9"/>
      <c r="I9"/>
      <c r="J9" s="174"/>
      <c r="K9"/>
      <c r="L9"/>
      <c r="M9"/>
      <c r="N9"/>
    </row>
    <row r="10" spans="1:14">
      <c r="A10" s="174"/>
      <c r="B10" s="175"/>
      <c r="C10"/>
      <c r="D10"/>
      <c r="E10"/>
      <c r="F10"/>
      <c r="G10" s="176"/>
      <c r="H10"/>
      <c r="I10"/>
      <c r="J10" s="174"/>
      <c r="K10"/>
      <c r="L10"/>
      <c r="M10"/>
      <c r="N10"/>
    </row>
    <row r="11" spans="1:14">
      <c r="A11" s="174"/>
      <c r="B11" s="175"/>
      <c r="C11"/>
      <c r="D11"/>
      <c r="E11"/>
      <c r="F11"/>
      <c r="G11" s="176"/>
      <c r="H11"/>
      <c r="I11"/>
      <c r="J11" s="174"/>
      <c r="K11"/>
      <c r="L11"/>
      <c r="M11"/>
      <c r="N11"/>
    </row>
    <row r="12" spans="1:14">
      <c r="A12" s="174"/>
      <c r="B12" s="175"/>
      <c r="C12"/>
      <c r="D12"/>
      <c r="E12"/>
      <c r="F12"/>
      <c r="G12" s="176"/>
      <c r="H12"/>
      <c r="I12"/>
      <c r="J12" s="174"/>
      <c r="K12"/>
      <c r="L12"/>
      <c r="M12"/>
      <c r="N12"/>
    </row>
    <row r="13" spans="1:14">
      <c r="A13" s="174"/>
      <c r="B13" s="175"/>
      <c r="C13"/>
      <c r="D13"/>
      <c r="E13"/>
      <c r="F13"/>
      <c r="G13" s="176"/>
      <c r="H13"/>
      <c r="I13"/>
      <c r="J13" s="174"/>
      <c r="K13"/>
      <c r="L13"/>
      <c r="M13"/>
      <c r="N13"/>
    </row>
    <row r="14" spans="1:14">
      <c r="A14" s="174"/>
      <c r="B14" s="175"/>
      <c r="C14"/>
      <c r="D14"/>
      <c r="E14"/>
      <c r="F14"/>
      <c r="G14" s="176"/>
      <c r="H14"/>
      <c r="I14"/>
      <c r="J14" s="174"/>
      <c r="K14"/>
      <c r="L14"/>
      <c r="M14"/>
      <c r="N14"/>
    </row>
    <row r="15" spans="1:14">
      <c r="A15" s="174"/>
      <c r="B15" s="175"/>
      <c r="C15"/>
      <c r="D15"/>
      <c r="E15"/>
      <c r="F15"/>
      <c r="G15" s="176"/>
      <c r="H15"/>
      <c r="I15"/>
      <c r="J15" s="174"/>
      <c r="K15"/>
      <c r="L15"/>
      <c r="M15"/>
      <c r="N15"/>
    </row>
    <row r="16" spans="1:14">
      <c r="A16" s="174"/>
      <c r="B16" s="175"/>
      <c r="C16"/>
      <c r="D16"/>
      <c r="E16"/>
      <c r="F16"/>
      <c r="G16" s="176"/>
      <c r="H16"/>
      <c r="I16"/>
      <c r="J16" s="174"/>
      <c r="K16"/>
      <c r="L16"/>
      <c r="M16"/>
      <c r="N16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M201"/>
  <sheetViews>
    <sheetView showGridLines="0" view="pageBreakPreview" topLeftCell="B1" zoomScale="85" zoomScaleNormal="40" zoomScaleSheetLayoutView="85" workbookViewId="0">
      <selection activeCell="H69" sqref="H69"/>
    </sheetView>
  </sheetViews>
  <sheetFormatPr defaultRowHeight="15"/>
  <cols>
    <col min="1" max="1" width="9.140625" style="109" customWidth="1"/>
    <col min="2" max="2" width="17.42578125" style="109" bestFit="1" customWidth="1"/>
    <col min="3" max="3" width="20.85546875" style="109" bestFit="1" customWidth="1"/>
    <col min="4" max="4" width="20" style="109" bestFit="1" customWidth="1"/>
    <col min="5" max="5" width="11.42578125" style="109" customWidth="1"/>
    <col min="6" max="6" width="9.85546875" style="109" customWidth="1"/>
    <col min="7" max="7" width="10.42578125" style="109" customWidth="1"/>
    <col min="8" max="9" width="18" style="109" customWidth="1"/>
    <col min="10" max="10" width="18.140625" style="109" customWidth="1"/>
    <col min="11" max="11" width="20.5703125" style="109" customWidth="1"/>
    <col min="12" max="12" width="17.140625" style="109" customWidth="1"/>
    <col min="13" max="13" width="42.85546875" style="109" bestFit="1" customWidth="1"/>
    <col min="14" max="16384" width="9.140625" style="109"/>
  </cols>
  <sheetData>
    <row r="1" spans="2:13" ht="33.75">
      <c r="B1" s="584" t="s">
        <v>46</v>
      </c>
      <c r="C1" s="584"/>
      <c r="D1" s="584"/>
      <c r="E1" s="584"/>
      <c r="F1" s="584"/>
      <c r="G1" s="584"/>
      <c r="H1" s="584"/>
      <c r="I1" s="584"/>
      <c r="J1" s="584"/>
      <c r="K1" s="584"/>
      <c r="L1" s="584"/>
      <c r="M1" s="584"/>
    </row>
    <row r="2" spans="2:13">
      <c r="B2" s="585">
        <f>+RANGKUMAN!D1</f>
        <v>42971</v>
      </c>
      <c r="C2" s="585"/>
      <c r="D2" s="585"/>
      <c r="E2" s="585"/>
      <c r="F2" s="585"/>
      <c r="G2" s="585"/>
      <c r="H2" s="585"/>
      <c r="I2" s="585"/>
      <c r="J2" s="585"/>
      <c r="K2" s="585"/>
      <c r="L2" s="585"/>
      <c r="M2" s="585"/>
    </row>
    <row r="3" spans="2:13"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</row>
    <row r="4" spans="2:13" ht="18.75">
      <c r="B4" s="586" t="s">
        <v>119</v>
      </c>
      <c r="C4" s="586"/>
      <c r="D4" s="586"/>
      <c r="E4" s="586"/>
      <c r="F4" s="586"/>
      <c r="G4" s="586"/>
      <c r="H4" s="586"/>
      <c r="I4" s="586"/>
      <c r="J4" s="586"/>
      <c r="K4" s="586"/>
      <c r="L4" s="586"/>
      <c r="M4" s="586"/>
    </row>
    <row r="5" spans="2:13" ht="31.5">
      <c r="B5" s="111" t="s">
        <v>120</v>
      </c>
      <c r="C5" s="112" t="s">
        <v>121</v>
      </c>
      <c r="D5" s="112" t="s">
        <v>60</v>
      </c>
      <c r="E5" s="112" t="s">
        <v>122</v>
      </c>
      <c r="F5" s="112" t="s">
        <v>123</v>
      </c>
      <c r="G5" s="112" t="s">
        <v>124</v>
      </c>
      <c r="H5" s="112" t="s">
        <v>125</v>
      </c>
      <c r="I5" s="112" t="s">
        <v>95</v>
      </c>
      <c r="J5" s="112" t="s">
        <v>126</v>
      </c>
      <c r="K5" s="112" t="s">
        <v>127</v>
      </c>
      <c r="L5" s="112" t="s">
        <v>128</v>
      </c>
      <c r="M5" s="113" t="s">
        <v>44</v>
      </c>
    </row>
    <row r="6" spans="2:13" ht="15.75">
      <c r="B6" s="587" t="s">
        <v>10</v>
      </c>
      <c r="C6" s="588"/>
      <c r="D6" s="588"/>
      <c r="E6" s="588"/>
      <c r="F6" s="588"/>
      <c r="G6" s="588"/>
      <c r="H6" s="588"/>
      <c r="I6" s="588"/>
      <c r="J6" s="588"/>
      <c r="K6" s="588"/>
      <c r="L6" s="588"/>
      <c r="M6" s="589"/>
    </row>
    <row r="7" spans="2:13" hidden="1">
      <c r="B7" s="114" t="str">
        <f>+B6</f>
        <v>MANDIRI</v>
      </c>
      <c r="C7" s="115" t="s">
        <v>129</v>
      </c>
      <c r="D7" s="116">
        <v>101537121523.53999</v>
      </c>
      <c r="E7" s="117">
        <v>7.4999999999999997E-2</v>
      </c>
      <c r="F7" s="114" t="s">
        <v>106</v>
      </c>
      <c r="G7" s="114">
        <f>I7-H7</f>
        <v>5</v>
      </c>
      <c r="H7" s="118">
        <v>42529</v>
      </c>
      <c r="I7" s="118">
        <v>42534</v>
      </c>
      <c r="J7" s="119">
        <f>D7*E7*G7*80%/365</f>
        <v>83455168.375512332</v>
      </c>
      <c r="K7" s="119">
        <f>SUM(J7+D7)</f>
        <v>101620576691.91551</v>
      </c>
      <c r="L7" s="114">
        <f>$I$7-$B$2</f>
        <v>-437</v>
      </c>
      <c r="M7" s="582" t="s">
        <v>130</v>
      </c>
    </row>
    <row r="8" spans="2:13" hidden="1">
      <c r="B8" s="114"/>
      <c r="C8" s="115" t="s">
        <v>131</v>
      </c>
      <c r="D8" s="120">
        <f>-D7</f>
        <v>-101537121523.53999</v>
      </c>
      <c r="E8" s="114"/>
      <c r="F8" s="114"/>
      <c r="G8" s="114"/>
      <c r="H8" s="118"/>
      <c r="I8" s="118"/>
      <c r="J8" s="121">
        <f>-J7</f>
        <v>-83455168.375512332</v>
      </c>
      <c r="K8" s="121">
        <f t="shared" ref="K8:K16" si="0">SUM(J8+D8)</f>
        <v>-101620576691.91551</v>
      </c>
      <c r="L8" s="114"/>
      <c r="M8" s="583"/>
    </row>
    <row r="9" spans="2:13" hidden="1">
      <c r="B9" s="114" t="str">
        <f>+B6</f>
        <v>MANDIRI</v>
      </c>
      <c r="C9" s="115" t="s">
        <v>132</v>
      </c>
      <c r="D9" s="116">
        <v>101537121523.53999</v>
      </c>
      <c r="E9" s="117">
        <v>7.4999999999999997E-2</v>
      </c>
      <c r="F9" s="114" t="s">
        <v>106</v>
      </c>
      <c r="G9" s="114">
        <f>I9-H9</f>
        <v>5</v>
      </c>
      <c r="H9" s="118">
        <v>42529</v>
      </c>
      <c r="I9" s="118">
        <v>42534</v>
      </c>
      <c r="J9" s="119">
        <f>D9*E9*G9*80%/365</f>
        <v>83455168.375512332</v>
      </c>
      <c r="K9" s="119">
        <f t="shared" si="0"/>
        <v>101620576691.91551</v>
      </c>
      <c r="L9" s="114">
        <f>$I$9-$B$2</f>
        <v>-437</v>
      </c>
      <c r="M9" s="582" t="s">
        <v>130</v>
      </c>
    </row>
    <row r="10" spans="2:13" hidden="1">
      <c r="B10" s="114"/>
      <c r="C10" s="115" t="s">
        <v>133</v>
      </c>
      <c r="D10" s="120">
        <f>-D9</f>
        <v>-101537121523.53999</v>
      </c>
      <c r="E10" s="114"/>
      <c r="F10" s="114"/>
      <c r="G10" s="114"/>
      <c r="H10" s="118"/>
      <c r="I10" s="118"/>
      <c r="J10" s="121">
        <f>-J9</f>
        <v>-83455168.375512332</v>
      </c>
      <c r="K10" s="121">
        <f t="shared" si="0"/>
        <v>-101620576691.91551</v>
      </c>
      <c r="L10" s="114"/>
      <c r="M10" s="583"/>
    </row>
    <row r="11" spans="2:13" hidden="1">
      <c r="B11" s="114" t="str">
        <f>+B6</f>
        <v>MANDIRI</v>
      </c>
      <c r="C11" s="115" t="s">
        <v>134</v>
      </c>
      <c r="D11" s="116">
        <v>101537121523.53999</v>
      </c>
      <c r="E11" s="117">
        <v>7.4999999999999997E-2</v>
      </c>
      <c r="F11" s="114" t="s">
        <v>106</v>
      </c>
      <c r="G11" s="114">
        <f>I11-H11</f>
        <v>5</v>
      </c>
      <c r="H11" s="118">
        <v>42529</v>
      </c>
      <c r="I11" s="118">
        <v>42534</v>
      </c>
      <c r="J11" s="119">
        <f>D11*E11*G11*80%/365</f>
        <v>83455168.375512332</v>
      </c>
      <c r="K11" s="119">
        <f t="shared" si="0"/>
        <v>101620576691.91551</v>
      </c>
      <c r="L11" s="114">
        <f>$I$11-$B$2</f>
        <v>-437</v>
      </c>
      <c r="M11" s="582" t="s">
        <v>130</v>
      </c>
    </row>
    <row r="12" spans="2:13" hidden="1">
      <c r="B12" s="114"/>
      <c r="C12" s="115" t="s">
        <v>135</v>
      </c>
      <c r="D12" s="120">
        <f>-D11</f>
        <v>-101537121523.53999</v>
      </c>
      <c r="E12" s="114"/>
      <c r="F12" s="114"/>
      <c r="G12" s="114"/>
      <c r="H12" s="118"/>
      <c r="I12" s="118"/>
      <c r="J12" s="121">
        <f>-J11</f>
        <v>-83455168.375512332</v>
      </c>
      <c r="K12" s="121">
        <f t="shared" si="0"/>
        <v>-101620576691.91551</v>
      </c>
      <c r="L12" s="114"/>
      <c r="M12" s="583"/>
    </row>
    <row r="13" spans="2:13" hidden="1">
      <c r="B13" s="114" t="str">
        <f>+B6</f>
        <v>MANDIRI</v>
      </c>
      <c r="C13" s="115" t="s">
        <v>136</v>
      </c>
      <c r="D13" s="116">
        <v>101005252767.87</v>
      </c>
      <c r="E13" s="117">
        <v>7.4999999999999997E-2</v>
      </c>
      <c r="F13" s="114" t="s">
        <v>106</v>
      </c>
      <c r="G13" s="114">
        <f>I13-H13</f>
        <v>7</v>
      </c>
      <c r="H13" s="118">
        <v>42527</v>
      </c>
      <c r="I13" s="118">
        <v>42534</v>
      </c>
      <c r="J13" s="119">
        <f>D13*E13*G13*80%/365</f>
        <v>116225222.3630285</v>
      </c>
      <c r="K13" s="119">
        <f t="shared" si="0"/>
        <v>101121477990.23302</v>
      </c>
      <c r="L13" s="114">
        <f>$I$13-$B$2</f>
        <v>-437</v>
      </c>
      <c r="M13" s="582" t="s">
        <v>130</v>
      </c>
    </row>
    <row r="14" spans="2:13" hidden="1">
      <c r="B14" s="114"/>
      <c r="C14" s="115" t="s">
        <v>137</v>
      </c>
      <c r="D14" s="120">
        <f>-D13</f>
        <v>-101005252767.87</v>
      </c>
      <c r="E14" s="114"/>
      <c r="F14" s="114"/>
      <c r="G14" s="114"/>
      <c r="H14" s="114"/>
      <c r="I14" s="114"/>
      <c r="J14" s="121">
        <f>-J13</f>
        <v>-116225222.3630285</v>
      </c>
      <c r="K14" s="121">
        <f t="shared" si="0"/>
        <v>-101121477990.23302</v>
      </c>
      <c r="L14" s="114"/>
      <c r="M14" s="583"/>
    </row>
    <row r="15" spans="2:13" ht="30" hidden="1">
      <c r="B15" s="580" t="str">
        <f>+B6</f>
        <v>MANDIRI</v>
      </c>
      <c r="C15" s="189" t="s">
        <v>221</v>
      </c>
      <c r="D15" s="116">
        <v>100443835616</v>
      </c>
      <c r="E15" s="117">
        <v>6.7500000000000004E-2</v>
      </c>
      <c r="F15" s="114" t="s">
        <v>106</v>
      </c>
      <c r="G15" s="114">
        <f>I15-H15</f>
        <v>25</v>
      </c>
      <c r="H15" s="118">
        <v>42719</v>
      </c>
      <c r="I15" s="118">
        <v>42744</v>
      </c>
      <c r="J15" s="119">
        <f>D15*E15*G15*80%/365</f>
        <v>371504597.4838357</v>
      </c>
      <c r="K15" s="119">
        <f t="shared" si="0"/>
        <v>100815340213.48384</v>
      </c>
      <c r="L15" s="114">
        <f>$I$15-$B$2</f>
        <v>-227</v>
      </c>
      <c r="M15" s="580" t="s">
        <v>252</v>
      </c>
    </row>
    <row r="16" spans="2:13" hidden="1">
      <c r="B16" s="581"/>
      <c r="C16" s="188"/>
      <c r="D16" s="120">
        <v>-100443835616</v>
      </c>
      <c r="E16" s="114"/>
      <c r="F16" s="114"/>
      <c r="G16" s="114"/>
      <c r="H16" s="118"/>
      <c r="I16" s="118"/>
      <c r="J16" s="121">
        <f>D16*E15*G15*80%/365</f>
        <v>-371504597.4838357</v>
      </c>
      <c r="K16" s="121">
        <f t="shared" si="0"/>
        <v>-100815340213.48384</v>
      </c>
      <c r="L16" s="114"/>
      <c r="M16" s="581"/>
    </row>
    <row r="17" spans="2:13">
      <c r="B17" s="114"/>
      <c r="C17" s="188"/>
      <c r="D17" s="120"/>
      <c r="E17" s="114"/>
      <c r="F17" s="114"/>
      <c r="G17" s="114"/>
      <c r="H17" s="114"/>
      <c r="I17" s="114"/>
      <c r="J17" s="121"/>
      <c r="K17" s="121"/>
      <c r="L17" s="114"/>
      <c r="M17" s="185"/>
    </row>
    <row r="18" spans="2:13">
      <c r="B18" s="122" t="s">
        <v>138</v>
      </c>
      <c r="C18" s="122"/>
      <c r="D18" s="123">
        <f>SUM(D7:D17)</f>
        <v>0</v>
      </c>
      <c r="E18" s="122"/>
      <c r="F18" s="122"/>
      <c r="G18" s="122"/>
      <c r="H18" s="122"/>
      <c r="I18" s="122"/>
      <c r="J18" s="123">
        <f>SUM(J7:J17)</f>
        <v>0</v>
      </c>
      <c r="K18" s="123">
        <f>SUM(K7:K17)</f>
        <v>0</v>
      </c>
      <c r="L18" s="122"/>
      <c r="M18" s="122"/>
    </row>
    <row r="19" spans="2:13" ht="15.75">
      <c r="B19" s="180" t="s">
        <v>27</v>
      </c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2"/>
    </row>
    <row r="20" spans="2:13" ht="15" hidden="1" customHeight="1">
      <c r="B20" s="114" t="str">
        <f>+B19</f>
        <v>BNI</v>
      </c>
      <c r="C20" s="188" t="s">
        <v>139</v>
      </c>
      <c r="D20" s="116">
        <v>101537121523</v>
      </c>
      <c r="E20" s="117">
        <v>7.4999999999999997E-2</v>
      </c>
      <c r="F20" s="114" t="s">
        <v>106</v>
      </c>
      <c r="G20" s="114">
        <f>I20-H20</f>
        <v>9</v>
      </c>
      <c r="H20" s="118">
        <v>42525</v>
      </c>
      <c r="I20" s="118">
        <v>42534</v>
      </c>
      <c r="J20" s="119">
        <f>D20*E20*G20*80%/365</f>
        <v>150219303.07512328</v>
      </c>
      <c r="K20" s="119">
        <f>SUM(J20+D20)</f>
        <v>101687340826.07512</v>
      </c>
      <c r="L20" s="114">
        <f>$I$20-$B$2</f>
        <v>-437</v>
      </c>
      <c r="M20" s="178" t="s">
        <v>130</v>
      </c>
    </row>
    <row r="21" spans="2:13" ht="15" hidden="1" customHeight="1">
      <c r="B21" s="114"/>
      <c r="C21" s="188"/>
      <c r="D21" s="120">
        <f>-D20</f>
        <v>-101537121523</v>
      </c>
      <c r="E21" s="114"/>
      <c r="F21" s="114"/>
      <c r="G21" s="114"/>
      <c r="H21" s="118"/>
      <c r="I21" s="118"/>
      <c r="J21" s="121">
        <f>-J20</f>
        <v>-150219303.07512328</v>
      </c>
      <c r="K21" s="121">
        <f t="shared" ref="K21:K28" si="1">SUM(J21+D21)</f>
        <v>-101687340826.07512</v>
      </c>
      <c r="L21" s="114"/>
      <c r="M21" s="179"/>
    </row>
    <row r="22" spans="2:13" ht="15" hidden="1" customHeight="1">
      <c r="B22" s="114" t="str">
        <f>+B19</f>
        <v>BNI</v>
      </c>
      <c r="C22" s="188" t="s">
        <v>140</v>
      </c>
      <c r="D22" s="116">
        <v>101537121523</v>
      </c>
      <c r="E22" s="117">
        <v>7.4999999999999997E-2</v>
      </c>
      <c r="F22" s="114" t="s">
        <v>106</v>
      </c>
      <c r="G22" s="114">
        <f>I22-H22</f>
        <v>9</v>
      </c>
      <c r="H22" s="118">
        <v>42525</v>
      </c>
      <c r="I22" s="118">
        <v>42534</v>
      </c>
      <c r="J22" s="119">
        <f>D22*E22*G22*80%/365</f>
        <v>150219303.07512328</v>
      </c>
      <c r="K22" s="119">
        <f t="shared" si="1"/>
        <v>101687340826.07512</v>
      </c>
      <c r="L22" s="114">
        <f>$I$22-$B$2</f>
        <v>-437</v>
      </c>
      <c r="M22" s="178" t="s">
        <v>130</v>
      </c>
    </row>
    <row r="23" spans="2:13" ht="15" hidden="1" customHeight="1">
      <c r="B23" s="114"/>
      <c r="C23" s="188"/>
      <c r="D23" s="120">
        <f>-D22</f>
        <v>-101537121523</v>
      </c>
      <c r="E23" s="114"/>
      <c r="F23" s="114"/>
      <c r="G23" s="114"/>
      <c r="H23" s="118"/>
      <c r="I23" s="118"/>
      <c r="J23" s="121">
        <f>-J22</f>
        <v>-150219303.07512328</v>
      </c>
      <c r="K23" s="121">
        <f t="shared" si="1"/>
        <v>-101687340826.07512</v>
      </c>
      <c r="L23" s="114"/>
      <c r="M23" s="179"/>
    </row>
    <row r="24" spans="2:13" ht="15" hidden="1" customHeight="1">
      <c r="B24" s="114" t="str">
        <f>+B19</f>
        <v>BNI</v>
      </c>
      <c r="C24" s="188" t="s">
        <v>141</v>
      </c>
      <c r="D24" s="116">
        <v>101005252767</v>
      </c>
      <c r="E24" s="117">
        <v>7.4999999999999997E-2</v>
      </c>
      <c r="F24" s="114" t="s">
        <v>106</v>
      </c>
      <c r="G24" s="114">
        <f>I24-H24</f>
        <v>7</v>
      </c>
      <c r="H24" s="118">
        <v>42527</v>
      </c>
      <c r="I24" s="118">
        <v>42534</v>
      </c>
      <c r="J24" s="119">
        <f>D24*E24*G24*80%/365</f>
        <v>116225222.36202739</v>
      </c>
      <c r="K24" s="119">
        <f t="shared" si="1"/>
        <v>101121477989.36203</v>
      </c>
      <c r="L24" s="114">
        <f>$I$24-$B$2</f>
        <v>-437</v>
      </c>
      <c r="M24" s="178" t="s">
        <v>130</v>
      </c>
    </row>
    <row r="25" spans="2:13" ht="15" hidden="1" customHeight="1">
      <c r="B25" s="114"/>
      <c r="C25" s="188"/>
      <c r="D25" s="120">
        <f>-D24</f>
        <v>-101005252767</v>
      </c>
      <c r="E25" s="114"/>
      <c r="F25" s="114"/>
      <c r="G25" s="114"/>
      <c r="H25" s="118"/>
      <c r="I25" s="118"/>
      <c r="J25" s="121">
        <f>-J24</f>
        <v>-116225222.36202739</v>
      </c>
      <c r="K25" s="121">
        <f t="shared" si="1"/>
        <v>-101121477989.36203</v>
      </c>
      <c r="L25" s="114"/>
      <c r="M25" s="179"/>
    </row>
    <row r="26" spans="2:13" hidden="1">
      <c r="B26" s="580" t="str">
        <f>+B19</f>
        <v>BNI</v>
      </c>
      <c r="C26" s="188" t="s">
        <v>219</v>
      </c>
      <c r="D26" s="116">
        <v>100921563009</v>
      </c>
      <c r="E26" s="117">
        <v>6.7500000000000004E-2</v>
      </c>
      <c r="F26" s="114" t="s">
        <v>106</v>
      </c>
      <c r="G26" s="114">
        <f>I26-H26</f>
        <v>15</v>
      </c>
      <c r="H26" s="118">
        <v>42729</v>
      </c>
      <c r="I26" s="118">
        <v>42744</v>
      </c>
      <c r="J26" s="119">
        <f>D26*E26*G26*80%/365</f>
        <v>223962920.65010962</v>
      </c>
      <c r="K26" s="119">
        <f t="shared" si="1"/>
        <v>101145525929.65012</v>
      </c>
      <c r="L26" s="114">
        <f>$I$26-$B$2</f>
        <v>-227</v>
      </c>
      <c r="M26" s="580" t="s">
        <v>254</v>
      </c>
    </row>
    <row r="27" spans="2:13" hidden="1">
      <c r="B27" s="581"/>
      <c r="C27" s="188"/>
      <c r="D27" s="120">
        <v>-100921563009</v>
      </c>
      <c r="E27" s="114"/>
      <c r="F27" s="114"/>
      <c r="G27" s="114"/>
      <c r="H27" s="118"/>
      <c r="I27" s="118"/>
      <c r="J27" s="121">
        <f>D27*E26*G26*80%/365</f>
        <v>-223962920.65010962</v>
      </c>
      <c r="K27" s="121">
        <f t="shared" si="1"/>
        <v>-101145525929.65012</v>
      </c>
      <c r="L27" s="114"/>
      <c r="M27" s="581"/>
    </row>
    <row r="28" spans="2:13" ht="15" hidden="1" customHeight="1">
      <c r="B28" s="133" t="str">
        <f>+B19</f>
        <v>BNI</v>
      </c>
      <c r="C28" s="188" t="s">
        <v>220</v>
      </c>
      <c r="D28" s="116">
        <v>100000000000</v>
      </c>
      <c r="E28" s="117">
        <v>6.7500000000000004E-2</v>
      </c>
      <c r="F28" s="114" t="s">
        <v>106</v>
      </c>
      <c r="G28" s="114">
        <f>I28-H28</f>
        <v>30</v>
      </c>
      <c r="H28" s="118">
        <v>42689</v>
      </c>
      <c r="I28" s="118">
        <v>42719</v>
      </c>
      <c r="J28" s="119">
        <f>D28*E28*G28*80%/365</f>
        <v>443835616.43835616</v>
      </c>
      <c r="K28" s="119">
        <f t="shared" si="1"/>
        <v>100443835616.43835</v>
      </c>
      <c r="L28" s="114">
        <f>$I$28-$B$2</f>
        <v>-252</v>
      </c>
      <c r="M28" s="184" t="s">
        <v>130</v>
      </c>
    </row>
    <row r="29" spans="2:13" hidden="1">
      <c r="B29" s="114"/>
      <c r="C29" s="188"/>
      <c r="D29" s="120">
        <v>-100000000000</v>
      </c>
      <c r="E29" s="114"/>
      <c r="F29" s="114"/>
      <c r="G29" s="114"/>
      <c r="H29" s="118"/>
      <c r="I29" s="118"/>
      <c r="J29" s="119">
        <f>D29*E28*G28*80%/365</f>
        <v>-443835616.43835616</v>
      </c>
      <c r="K29" s="121">
        <f>SUM(J29+D29)</f>
        <v>-100443835616.43835</v>
      </c>
      <c r="L29" s="114"/>
      <c r="M29" s="185"/>
    </row>
    <row r="30" spans="2:13">
      <c r="B30" s="114"/>
      <c r="C30" s="188"/>
      <c r="D30" s="120"/>
      <c r="E30" s="114"/>
      <c r="F30" s="114"/>
      <c r="G30" s="114"/>
      <c r="H30" s="118"/>
      <c r="I30" s="118"/>
      <c r="J30" s="121"/>
      <c r="K30" s="121"/>
      <c r="L30" s="114"/>
      <c r="M30" s="185"/>
    </row>
    <row r="31" spans="2:13">
      <c r="B31" s="122" t="s">
        <v>142</v>
      </c>
      <c r="C31" s="122"/>
      <c r="D31" s="123">
        <f>SUM(D20:D30)</f>
        <v>0</v>
      </c>
      <c r="E31" s="122"/>
      <c r="F31" s="122"/>
      <c r="G31" s="122"/>
      <c r="H31" s="122"/>
      <c r="I31" s="122"/>
      <c r="J31" s="123">
        <f>SUM(J20:J30)</f>
        <v>0</v>
      </c>
      <c r="K31" s="123">
        <f>SUM(K20:K30)</f>
        <v>0</v>
      </c>
      <c r="L31" s="122"/>
      <c r="M31" s="122"/>
    </row>
    <row r="32" spans="2:13" ht="15.75">
      <c r="B32" s="180" t="s">
        <v>26</v>
      </c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2"/>
    </row>
    <row r="33" spans="2:13" ht="15" hidden="1" customHeight="1">
      <c r="B33" s="114" t="str">
        <f>+B32</f>
        <v>BRI</v>
      </c>
      <c r="C33" s="188" t="s">
        <v>143</v>
      </c>
      <c r="D33" s="116">
        <v>101519964454.98</v>
      </c>
      <c r="E33" s="117">
        <v>7.4999999999999997E-2</v>
      </c>
      <c r="F33" s="114" t="s">
        <v>106</v>
      </c>
      <c r="G33" s="114">
        <f>I33-H33</f>
        <v>9</v>
      </c>
      <c r="H33" s="118">
        <v>42525</v>
      </c>
      <c r="I33" s="118">
        <v>42534</v>
      </c>
      <c r="J33" s="119">
        <f>D33*E33*G33*80%/365</f>
        <v>150193920.01558685</v>
      </c>
      <c r="K33" s="119">
        <f>SUM(J33+D33)</f>
        <v>101670158374.99557</v>
      </c>
      <c r="L33" s="114">
        <f>$I$33-$B$2</f>
        <v>-437</v>
      </c>
      <c r="M33" s="178" t="s">
        <v>130</v>
      </c>
    </row>
    <row r="34" spans="2:13" ht="15" hidden="1" customHeight="1">
      <c r="B34" s="114"/>
      <c r="C34" s="188" t="s">
        <v>144</v>
      </c>
      <c r="D34" s="120">
        <f>-D33</f>
        <v>-101519964454.98</v>
      </c>
      <c r="E34" s="114"/>
      <c r="F34" s="114"/>
      <c r="G34" s="114"/>
      <c r="H34" s="118"/>
      <c r="I34" s="118"/>
      <c r="J34" s="121">
        <f>-J33</f>
        <v>-150193920.01558685</v>
      </c>
      <c r="K34" s="121">
        <f t="shared" ref="K34:K50" si="2">SUM(J34+D34)</f>
        <v>-101670158374.99557</v>
      </c>
      <c r="L34" s="114"/>
      <c r="M34" s="179"/>
    </row>
    <row r="35" spans="2:13" ht="15" hidden="1" customHeight="1">
      <c r="B35" s="114" t="str">
        <f>+B32</f>
        <v>BRI</v>
      </c>
      <c r="C35" s="188" t="s">
        <v>145</v>
      </c>
      <c r="D35" s="116">
        <v>101519964454.98</v>
      </c>
      <c r="E35" s="117">
        <v>7.4999999999999997E-2</v>
      </c>
      <c r="F35" s="114" t="s">
        <v>106</v>
      </c>
      <c r="G35" s="114">
        <f>I35-H35</f>
        <v>9</v>
      </c>
      <c r="H35" s="118">
        <v>42525</v>
      </c>
      <c r="I35" s="118">
        <v>42534</v>
      </c>
      <c r="J35" s="119">
        <f>D35*E35*G35*80%/365</f>
        <v>150193920.01558685</v>
      </c>
      <c r="K35" s="119">
        <f t="shared" si="2"/>
        <v>101670158374.99557</v>
      </c>
      <c r="L35" s="114">
        <f>$I$35-$B$2</f>
        <v>-437</v>
      </c>
      <c r="M35" s="178" t="s">
        <v>130</v>
      </c>
    </row>
    <row r="36" spans="2:13" ht="15" hidden="1" customHeight="1">
      <c r="B36" s="114"/>
      <c r="C36" s="188" t="s">
        <v>146</v>
      </c>
      <c r="D36" s="120">
        <f>-D35</f>
        <v>-101519964454.98</v>
      </c>
      <c r="E36" s="114"/>
      <c r="F36" s="114"/>
      <c r="G36" s="114"/>
      <c r="H36" s="118"/>
      <c r="I36" s="118"/>
      <c r="J36" s="121">
        <f>-J35</f>
        <v>-150193920.01558685</v>
      </c>
      <c r="K36" s="121">
        <f t="shared" si="2"/>
        <v>-101670158374.99557</v>
      </c>
      <c r="L36" s="114"/>
      <c r="M36" s="179"/>
    </row>
    <row r="37" spans="2:13" ht="15" hidden="1" customHeight="1">
      <c r="B37" s="114" t="str">
        <f>+B32</f>
        <v>BRI</v>
      </c>
      <c r="C37" s="188" t="s">
        <v>147</v>
      </c>
      <c r="D37" s="116">
        <v>101519964454.98</v>
      </c>
      <c r="E37" s="117">
        <v>7.4999999999999997E-2</v>
      </c>
      <c r="F37" s="114" t="s">
        <v>106</v>
      </c>
      <c r="G37" s="114">
        <f>I37-H37</f>
        <v>9</v>
      </c>
      <c r="H37" s="118">
        <v>42525</v>
      </c>
      <c r="I37" s="118">
        <v>42534</v>
      </c>
      <c r="J37" s="119">
        <f>D37*E37*G37*80%/365</f>
        <v>150193920.01558685</v>
      </c>
      <c r="K37" s="119">
        <f t="shared" si="2"/>
        <v>101670158374.99557</v>
      </c>
      <c r="L37" s="114">
        <f>$I$37-$B$2</f>
        <v>-437</v>
      </c>
      <c r="M37" s="178" t="s">
        <v>130</v>
      </c>
    </row>
    <row r="38" spans="2:13" ht="15" hidden="1" customHeight="1">
      <c r="B38" s="114"/>
      <c r="C38" s="188" t="s">
        <v>148</v>
      </c>
      <c r="D38" s="120">
        <f>-D37</f>
        <v>-101519964454.98</v>
      </c>
      <c r="E38" s="114"/>
      <c r="F38" s="114"/>
      <c r="G38" s="114"/>
      <c r="H38" s="118"/>
      <c r="I38" s="118"/>
      <c r="J38" s="121">
        <f>-J37</f>
        <v>-150193920.01558685</v>
      </c>
      <c r="K38" s="121">
        <f t="shared" si="2"/>
        <v>-101670158374.99557</v>
      </c>
      <c r="L38" s="114"/>
      <c r="M38" s="179"/>
    </row>
    <row r="39" spans="2:13" ht="15" hidden="1" customHeight="1">
      <c r="B39" s="114" t="str">
        <f>+B32</f>
        <v>BRI</v>
      </c>
      <c r="C39" s="188" t="s">
        <v>149</v>
      </c>
      <c r="D39" s="116">
        <v>757539395758.06006</v>
      </c>
      <c r="E39" s="117">
        <v>7.4999999999999997E-2</v>
      </c>
      <c r="F39" s="114" t="s">
        <v>106</v>
      </c>
      <c r="G39" s="114">
        <f>I39-H39</f>
        <v>7</v>
      </c>
      <c r="H39" s="118">
        <v>42527</v>
      </c>
      <c r="I39" s="118">
        <v>42534</v>
      </c>
      <c r="J39" s="119">
        <f>D39*E39*G39*80%/365</f>
        <v>871689167.72160327</v>
      </c>
      <c r="K39" s="119">
        <f t="shared" si="2"/>
        <v>758411084925.78162</v>
      </c>
      <c r="L39" s="114">
        <f>$I$39-$B$2</f>
        <v>-437</v>
      </c>
      <c r="M39" s="178" t="s">
        <v>130</v>
      </c>
    </row>
    <row r="40" spans="2:13" ht="15" hidden="1" customHeight="1">
      <c r="B40" s="114"/>
      <c r="C40" s="188" t="s">
        <v>150</v>
      </c>
      <c r="D40" s="120">
        <f>-D39</f>
        <v>-757539395758.06006</v>
      </c>
      <c r="E40" s="114"/>
      <c r="F40" s="114"/>
      <c r="G40" s="114"/>
      <c r="H40" s="114"/>
      <c r="I40" s="114"/>
      <c r="J40" s="121">
        <f>-J39</f>
        <v>-871689167.72160327</v>
      </c>
      <c r="K40" s="121">
        <f t="shared" si="2"/>
        <v>-758411084925.78162</v>
      </c>
      <c r="L40" s="114"/>
      <c r="M40" s="179"/>
    </row>
    <row r="41" spans="2:13" ht="15" hidden="1" customHeight="1">
      <c r="B41" s="114" t="str">
        <f>+B32</f>
        <v>BRI</v>
      </c>
      <c r="C41" s="188" t="s">
        <v>151</v>
      </c>
      <c r="D41" s="116">
        <v>101005252767.87</v>
      </c>
      <c r="E41" s="117">
        <v>7.4999999999999997E-2</v>
      </c>
      <c r="F41" s="114" t="s">
        <v>106</v>
      </c>
      <c r="G41" s="114">
        <f>I41-H41</f>
        <v>7</v>
      </c>
      <c r="H41" s="118">
        <v>42527</v>
      </c>
      <c r="I41" s="118">
        <v>42534</v>
      </c>
      <c r="J41" s="119">
        <f>D41*E41*G41*80%/365</f>
        <v>116225222.3630285</v>
      </c>
      <c r="K41" s="119">
        <f t="shared" si="2"/>
        <v>101121477990.23302</v>
      </c>
      <c r="L41" s="114">
        <f>$I$41-$B$2</f>
        <v>-437</v>
      </c>
      <c r="M41" s="178" t="s">
        <v>130</v>
      </c>
    </row>
    <row r="42" spans="2:13" ht="15" hidden="1" customHeight="1">
      <c r="B42" s="114"/>
      <c r="C42" s="188" t="s">
        <v>152</v>
      </c>
      <c r="D42" s="120">
        <f>-D41</f>
        <v>-101005252767.87</v>
      </c>
      <c r="E42" s="114"/>
      <c r="F42" s="114"/>
      <c r="G42" s="114"/>
      <c r="H42" s="114"/>
      <c r="I42" s="114"/>
      <c r="J42" s="121">
        <f>-J41</f>
        <v>-116225222.3630285</v>
      </c>
      <c r="K42" s="121">
        <f t="shared" si="2"/>
        <v>-101121477990.23302</v>
      </c>
      <c r="L42" s="114"/>
      <c r="M42" s="179"/>
    </row>
    <row r="43" spans="2:13" ht="30" hidden="1">
      <c r="B43" s="580" t="str">
        <f>+B32</f>
        <v>BRI</v>
      </c>
      <c r="C43" s="188" t="s">
        <v>215</v>
      </c>
      <c r="D43" s="116">
        <v>100921563002</v>
      </c>
      <c r="E43" s="117">
        <v>6.7500000000000004E-2</v>
      </c>
      <c r="F43" s="114" t="s">
        <v>106</v>
      </c>
      <c r="G43" s="114">
        <f>I43-H43</f>
        <v>15</v>
      </c>
      <c r="H43" s="118">
        <v>42729</v>
      </c>
      <c r="I43" s="118">
        <v>42744</v>
      </c>
      <c r="J43" s="119">
        <f>D43*E43*G43*80%/365</f>
        <v>223962920.63457537</v>
      </c>
      <c r="K43" s="119">
        <f t="shared" si="2"/>
        <v>101145525922.63458</v>
      </c>
      <c r="L43" s="114">
        <f>$I$43-$B$2</f>
        <v>-227</v>
      </c>
      <c r="M43" s="580" t="s">
        <v>254</v>
      </c>
    </row>
    <row r="44" spans="2:13" hidden="1">
      <c r="B44" s="581"/>
      <c r="C44" s="188"/>
      <c r="D44" s="120">
        <v>-100921563002</v>
      </c>
      <c r="E44" s="114"/>
      <c r="F44" s="114"/>
      <c r="G44" s="114"/>
      <c r="H44" s="118"/>
      <c r="I44" s="118"/>
      <c r="J44" s="121">
        <f>D44*E43*G43*80%/365</f>
        <v>-223962920.63457537</v>
      </c>
      <c r="K44" s="121">
        <f t="shared" si="2"/>
        <v>-101145525922.63458</v>
      </c>
      <c r="L44" s="114"/>
      <c r="M44" s="581"/>
    </row>
    <row r="45" spans="2:13" ht="30" hidden="1">
      <c r="B45" s="580" t="str">
        <f>+B32</f>
        <v>BRI</v>
      </c>
      <c r="C45" s="188" t="s">
        <v>216</v>
      </c>
      <c r="D45" s="116">
        <v>100921563002</v>
      </c>
      <c r="E45" s="117">
        <v>6.7500000000000004E-2</v>
      </c>
      <c r="F45" s="114" t="s">
        <v>106</v>
      </c>
      <c r="G45" s="114">
        <f>I45-H45</f>
        <v>15</v>
      </c>
      <c r="H45" s="118">
        <v>42729</v>
      </c>
      <c r="I45" s="118">
        <v>42744</v>
      </c>
      <c r="J45" s="119">
        <f>D45*E45*G45*80%/365</f>
        <v>223962920.63457537</v>
      </c>
      <c r="K45" s="119">
        <f t="shared" si="2"/>
        <v>101145525922.63458</v>
      </c>
      <c r="L45" s="114">
        <f>$I$45-$B$2</f>
        <v>-227</v>
      </c>
      <c r="M45" s="580" t="s">
        <v>254</v>
      </c>
    </row>
    <row r="46" spans="2:13" hidden="1">
      <c r="B46" s="581"/>
      <c r="C46" s="188"/>
      <c r="D46" s="120">
        <v>-100921563002</v>
      </c>
      <c r="E46" s="114"/>
      <c r="F46" s="114"/>
      <c r="G46" s="114"/>
      <c r="H46" s="118"/>
      <c r="I46" s="118"/>
      <c r="J46" s="121">
        <f>D46*E45*G45*80%/365</f>
        <v>-223962920.63457537</v>
      </c>
      <c r="K46" s="121">
        <f t="shared" si="2"/>
        <v>-101145525922.63458</v>
      </c>
      <c r="L46" s="114"/>
      <c r="M46" s="581"/>
    </row>
    <row r="47" spans="2:13" ht="30" hidden="1">
      <c r="B47" s="580" t="str">
        <f>+B32</f>
        <v>BRI</v>
      </c>
      <c r="C47" s="188" t="s">
        <v>217</v>
      </c>
      <c r="D47" s="116">
        <v>100443835616</v>
      </c>
      <c r="E47" s="117">
        <v>6.7500000000000004E-2</v>
      </c>
      <c r="F47" s="114" t="s">
        <v>106</v>
      </c>
      <c r="G47" s="114">
        <f>I47-H47</f>
        <v>25</v>
      </c>
      <c r="H47" s="118">
        <v>42719</v>
      </c>
      <c r="I47" s="118">
        <v>42744</v>
      </c>
      <c r="J47" s="119">
        <f>D47*E47*G47*80%/365</f>
        <v>371504597.4838357</v>
      </c>
      <c r="K47" s="119">
        <f t="shared" si="2"/>
        <v>100815340213.48384</v>
      </c>
      <c r="L47" s="114">
        <f>$I$47-$B$2</f>
        <v>-227</v>
      </c>
      <c r="M47" s="580" t="s">
        <v>252</v>
      </c>
    </row>
    <row r="48" spans="2:13" hidden="1">
      <c r="B48" s="581"/>
      <c r="C48" s="188"/>
      <c r="D48" s="120">
        <v>-100443835616</v>
      </c>
      <c r="E48" s="114"/>
      <c r="F48" s="114"/>
      <c r="G48" s="114"/>
      <c r="H48" s="118"/>
      <c r="I48" s="118"/>
      <c r="J48" s="121">
        <f>D48*E47*G47*80%/365</f>
        <v>-371504597.4838357</v>
      </c>
      <c r="K48" s="121">
        <f t="shared" si="2"/>
        <v>-100815340213.48384</v>
      </c>
      <c r="L48" s="114"/>
      <c r="M48" s="581"/>
    </row>
    <row r="49" spans="2:13" ht="30" hidden="1">
      <c r="B49" s="580" t="str">
        <f>+B32</f>
        <v>BRI</v>
      </c>
      <c r="C49" s="188" t="s">
        <v>218</v>
      </c>
      <c r="D49" s="116">
        <v>100443835616</v>
      </c>
      <c r="E49" s="117">
        <v>6.7500000000000004E-2</v>
      </c>
      <c r="F49" s="114" t="s">
        <v>106</v>
      </c>
      <c r="G49" s="114">
        <f>I49-H49</f>
        <v>25</v>
      </c>
      <c r="H49" s="118">
        <v>42719</v>
      </c>
      <c r="I49" s="118">
        <v>42744</v>
      </c>
      <c r="J49" s="119">
        <f>D49*E49*G49*80%/365</f>
        <v>371504597.4838357</v>
      </c>
      <c r="K49" s="119">
        <f t="shared" si="2"/>
        <v>100815340213.48384</v>
      </c>
      <c r="L49" s="114">
        <f>$I$49-$B$2</f>
        <v>-227</v>
      </c>
      <c r="M49" s="580" t="s">
        <v>252</v>
      </c>
    </row>
    <row r="50" spans="2:13" hidden="1">
      <c r="B50" s="581"/>
      <c r="C50" s="188"/>
      <c r="D50" s="120">
        <v>-100443835616</v>
      </c>
      <c r="E50" s="114"/>
      <c r="F50" s="114"/>
      <c r="G50" s="114"/>
      <c r="H50" s="118"/>
      <c r="I50" s="118"/>
      <c r="J50" s="121">
        <f>D50*E49*G49*80%/365</f>
        <v>-371504597.4838357</v>
      </c>
      <c r="K50" s="121">
        <f t="shared" si="2"/>
        <v>-100815340213.48384</v>
      </c>
      <c r="L50" s="114"/>
      <c r="M50" s="581"/>
    </row>
    <row r="51" spans="2:13">
      <c r="B51" s="114"/>
      <c r="C51" s="188"/>
      <c r="D51" s="120"/>
      <c r="E51" s="114"/>
      <c r="F51" s="114"/>
      <c r="G51" s="114"/>
      <c r="H51" s="114"/>
      <c r="I51" s="114"/>
      <c r="J51" s="121"/>
      <c r="K51" s="121"/>
      <c r="L51" s="114"/>
      <c r="M51" s="185"/>
    </row>
    <row r="52" spans="2:13">
      <c r="B52" s="122" t="s">
        <v>153</v>
      </c>
      <c r="C52" s="122"/>
      <c r="D52" s="123">
        <f>SUM(D33:D51)</f>
        <v>0</v>
      </c>
      <c r="E52" s="122"/>
      <c r="F52" s="122"/>
      <c r="G52" s="122"/>
      <c r="H52" s="122"/>
      <c r="I52" s="122"/>
      <c r="J52" s="123">
        <f>SUM(J33:J51)</f>
        <v>0</v>
      </c>
      <c r="K52" s="123">
        <f>SUM(K33:K51)</f>
        <v>0</v>
      </c>
      <c r="L52" s="122"/>
      <c r="M52" s="122"/>
    </row>
    <row r="53" spans="2:13" ht="15.75">
      <c r="B53" s="180" t="s">
        <v>28</v>
      </c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2"/>
    </row>
    <row r="54" spans="2:13" ht="15" hidden="1" customHeight="1">
      <c r="B54" s="114" t="str">
        <f>+B53</f>
        <v>BUKOPIN</v>
      </c>
      <c r="C54" s="188">
        <v>2013728207</v>
      </c>
      <c r="D54" s="116">
        <v>101621839383</v>
      </c>
      <c r="E54" s="117">
        <v>0.08</v>
      </c>
      <c r="F54" s="114" t="s">
        <v>106</v>
      </c>
      <c r="G54" s="114">
        <f>I54-H54</f>
        <v>6</v>
      </c>
      <c r="H54" s="118">
        <v>42528</v>
      </c>
      <c r="I54" s="118">
        <v>42534</v>
      </c>
      <c r="J54" s="119">
        <f>D54*E54*G54*80%/365</f>
        <v>106911743.3508822</v>
      </c>
      <c r="K54" s="119">
        <f>SUM(J54+D54)</f>
        <v>101728751126.35088</v>
      </c>
      <c r="L54" s="114">
        <f>$I$54-$B$2</f>
        <v>-437</v>
      </c>
      <c r="M54" s="178" t="s">
        <v>130</v>
      </c>
    </row>
    <row r="55" spans="2:13" ht="15" hidden="1" customHeight="1">
      <c r="B55" s="114"/>
      <c r="C55" s="188"/>
      <c r="D55" s="120">
        <f>-D54</f>
        <v>-101621839383</v>
      </c>
      <c r="E55" s="114"/>
      <c r="F55" s="114"/>
      <c r="G55" s="114"/>
      <c r="H55" s="118"/>
      <c r="I55" s="118"/>
      <c r="J55" s="121">
        <f>-J54</f>
        <v>-106911743.3508822</v>
      </c>
      <c r="K55" s="121">
        <f t="shared" ref="K55:K65" si="3">SUM(J55+D55)</f>
        <v>-101728751126.35088</v>
      </c>
      <c r="L55" s="114"/>
      <c r="M55" s="179"/>
    </row>
    <row r="56" spans="2:13" ht="15" hidden="1" customHeight="1">
      <c r="B56" s="114" t="str">
        <f>+B53</f>
        <v>BUKOPIN</v>
      </c>
      <c r="C56" s="188">
        <v>2013728208</v>
      </c>
      <c r="D56" s="116">
        <v>101621839383</v>
      </c>
      <c r="E56" s="117">
        <v>0.08</v>
      </c>
      <c r="F56" s="114" t="s">
        <v>106</v>
      </c>
      <c r="G56" s="114">
        <f>I56-H56</f>
        <v>6</v>
      </c>
      <c r="H56" s="118">
        <v>42528</v>
      </c>
      <c r="I56" s="118">
        <v>42534</v>
      </c>
      <c r="J56" s="119">
        <f>D56*E56*G56*80%/365</f>
        <v>106911743.3508822</v>
      </c>
      <c r="K56" s="119">
        <f t="shared" si="3"/>
        <v>101728751126.35088</v>
      </c>
      <c r="L56" s="114">
        <f>$I$56-$B$2</f>
        <v>-437</v>
      </c>
      <c r="M56" s="178" t="s">
        <v>130</v>
      </c>
    </row>
    <row r="57" spans="2:13" ht="15" hidden="1" customHeight="1">
      <c r="B57" s="114"/>
      <c r="C57" s="188"/>
      <c r="D57" s="120">
        <f>-D56</f>
        <v>-101621839383</v>
      </c>
      <c r="E57" s="114"/>
      <c r="F57" s="114"/>
      <c r="G57" s="114"/>
      <c r="H57" s="118"/>
      <c r="I57" s="118"/>
      <c r="J57" s="121">
        <f>-J56</f>
        <v>-106911743.3508822</v>
      </c>
      <c r="K57" s="121">
        <f t="shared" si="3"/>
        <v>-101728751126.35088</v>
      </c>
      <c r="L57" s="114"/>
      <c r="M57" s="179"/>
    </row>
    <row r="58" spans="2:13" ht="15" hidden="1" customHeight="1">
      <c r="B58" s="114" t="str">
        <f>+B53</f>
        <v>BUKOPIN</v>
      </c>
      <c r="C58" s="188">
        <v>2013728209</v>
      </c>
      <c r="D58" s="116">
        <v>101621839383</v>
      </c>
      <c r="E58" s="117">
        <v>0.08</v>
      </c>
      <c r="F58" s="114" t="s">
        <v>106</v>
      </c>
      <c r="G58" s="114">
        <f>I58-H58</f>
        <v>6</v>
      </c>
      <c r="H58" s="118">
        <v>42528</v>
      </c>
      <c r="I58" s="118">
        <v>42534</v>
      </c>
      <c r="J58" s="119">
        <f>D58*E58*G58*80%/365</f>
        <v>106911743.3508822</v>
      </c>
      <c r="K58" s="119">
        <f t="shared" si="3"/>
        <v>101728751126.35088</v>
      </c>
      <c r="L58" s="114">
        <f>$I$58-$B$2</f>
        <v>-437</v>
      </c>
      <c r="M58" s="178" t="s">
        <v>130</v>
      </c>
    </row>
    <row r="59" spans="2:13" ht="15" hidden="1" customHeight="1">
      <c r="B59" s="114"/>
      <c r="C59" s="188"/>
      <c r="D59" s="120">
        <f>-D58</f>
        <v>-101621839383</v>
      </c>
      <c r="E59" s="114"/>
      <c r="F59" s="114"/>
      <c r="G59" s="114"/>
      <c r="H59" s="118"/>
      <c r="I59" s="118"/>
      <c r="J59" s="121">
        <f>-J58</f>
        <v>-106911743.3508822</v>
      </c>
      <c r="K59" s="121">
        <f t="shared" si="3"/>
        <v>-101728751126.35088</v>
      </c>
      <c r="L59" s="114"/>
      <c r="M59" s="179"/>
    </row>
    <row r="60" spans="2:13" hidden="1">
      <c r="B60" s="580" t="s">
        <v>28</v>
      </c>
      <c r="C60" s="188" t="s">
        <v>204</v>
      </c>
      <c r="D60" s="116">
        <v>101055372669</v>
      </c>
      <c r="E60" s="117">
        <v>0.08</v>
      </c>
      <c r="F60" s="114" t="s">
        <v>106</v>
      </c>
      <c r="G60" s="114">
        <f>I60-H60</f>
        <v>15</v>
      </c>
      <c r="H60" s="118">
        <v>42729</v>
      </c>
      <c r="I60" s="118">
        <v>42744</v>
      </c>
      <c r="J60" s="119">
        <f>D60*E60*G60*80%/365</f>
        <v>265789473.3212055</v>
      </c>
      <c r="K60" s="119">
        <f t="shared" si="3"/>
        <v>101321162142.32121</v>
      </c>
      <c r="L60" s="114">
        <f>$I$60-$B$2</f>
        <v>-227</v>
      </c>
      <c r="M60" s="580" t="s">
        <v>254</v>
      </c>
    </row>
    <row r="61" spans="2:13" hidden="1">
      <c r="B61" s="581"/>
      <c r="C61" s="188"/>
      <c r="D61" s="120">
        <v>-101055372669</v>
      </c>
      <c r="E61" s="114"/>
      <c r="F61" s="114"/>
      <c r="G61" s="114"/>
      <c r="H61" s="118"/>
      <c r="I61" s="118"/>
      <c r="J61" s="121">
        <f>D61*E60*G60*80%/365</f>
        <v>-265789473.3212055</v>
      </c>
      <c r="K61" s="121">
        <f t="shared" si="3"/>
        <v>-101321162142.32121</v>
      </c>
      <c r="L61" s="114"/>
      <c r="M61" s="581"/>
    </row>
    <row r="62" spans="2:13" hidden="1">
      <c r="B62" s="580" t="s">
        <v>28</v>
      </c>
      <c r="C62" s="188" t="s">
        <v>213</v>
      </c>
      <c r="D62" s="116">
        <v>100526027397</v>
      </c>
      <c r="E62" s="117">
        <v>0.08</v>
      </c>
      <c r="F62" s="114" t="s">
        <v>106</v>
      </c>
      <c r="G62" s="114">
        <f>I62-H62</f>
        <v>23</v>
      </c>
      <c r="H62" s="118">
        <v>42721</v>
      </c>
      <c r="I62" s="118">
        <v>42744</v>
      </c>
      <c r="J62" s="119">
        <f>D62*E62*G62*80%/365</f>
        <v>405409074.87228495</v>
      </c>
      <c r="K62" s="119">
        <f t="shared" si="3"/>
        <v>100931436471.87228</v>
      </c>
      <c r="L62" s="114">
        <f>$I$62-$B$2</f>
        <v>-227</v>
      </c>
      <c r="M62" s="580" t="s">
        <v>253</v>
      </c>
    </row>
    <row r="63" spans="2:13" hidden="1">
      <c r="B63" s="581"/>
      <c r="C63" s="188"/>
      <c r="D63" s="120">
        <v>-100526027397</v>
      </c>
      <c r="E63" s="114"/>
      <c r="F63" s="114"/>
      <c r="G63" s="114"/>
      <c r="H63" s="118"/>
      <c r="I63" s="118"/>
      <c r="J63" s="121">
        <f>D63*E62*G62*80%/365</f>
        <v>-405409074.87228495</v>
      </c>
      <c r="K63" s="121">
        <f t="shared" si="3"/>
        <v>-100931436471.87228</v>
      </c>
      <c r="L63" s="114"/>
      <c r="M63" s="581"/>
    </row>
    <row r="64" spans="2:13" hidden="1">
      <c r="B64" s="580" t="s">
        <v>28</v>
      </c>
      <c r="C64" s="188" t="s">
        <v>214</v>
      </c>
      <c r="D64" s="116">
        <v>100526027397</v>
      </c>
      <c r="E64" s="117">
        <v>0.08</v>
      </c>
      <c r="F64" s="114" t="s">
        <v>106</v>
      </c>
      <c r="G64" s="114">
        <f>I64-H64</f>
        <v>23</v>
      </c>
      <c r="H64" s="118">
        <v>42721</v>
      </c>
      <c r="I64" s="118">
        <v>42744</v>
      </c>
      <c r="J64" s="119">
        <f>D64*E64*G64*80%/365</f>
        <v>405409074.87228495</v>
      </c>
      <c r="K64" s="119">
        <f t="shared" si="3"/>
        <v>100931436471.87228</v>
      </c>
      <c r="L64" s="114">
        <f>$I$64-$B$2</f>
        <v>-227</v>
      </c>
      <c r="M64" s="580" t="s">
        <v>253</v>
      </c>
    </row>
    <row r="65" spans="2:13" hidden="1">
      <c r="B65" s="581"/>
      <c r="C65" s="188"/>
      <c r="D65" s="120">
        <v>-100526027397</v>
      </c>
      <c r="E65" s="114"/>
      <c r="F65" s="114"/>
      <c r="G65" s="114"/>
      <c r="H65" s="118"/>
      <c r="I65" s="118"/>
      <c r="J65" s="121">
        <f>D65*E64*G64*80%/365</f>
        <v>-405409074.87228495</v>
      </c>
      <c r="K65" s="121">
        <f t="shared" si="3"/>
        <v>-100931436471.87228</v>
      </c>
      <c r="L65" s="114"/>
      <c r="M65" s="581"/>
    </row>
    <row r="66" spans="2:13">
      <c r="B66" s="114"/>
      <c r="C66" s="188"/>
      <c r="D66" s="120"/>
      <c r="E66" s="114"/>
      <c r="F66" s="114"/>
      <c r="G66" s="114"/>
      <c r="H66" s="118"/>
      <c r="I66" s="118"/>
      <c r="J66" s="121"/>
      <c r="K66" s="121"/>
      <c r="L66" s="114"/>
      <c r="M66" s="185"/>
    </row>
    <row r="67" spans="2:13">
      <c r="B67" s="122" t="s">
        <v>154</v>
      </c>
      <c r="C67" s="122"/>
      <c r="D67" s="123">
        <f>SUM(D54:D66)</f>
        <v>0</v>
      </c>
      <c r="E67" s="122"/>
      <c r="F67" s="122"/>
      <c r="G67" s="122"/>
      <c r="H67" s="122"/>
      <c r="I67" s="122"/>
      <c r="J67" s="123">
        <f>SUM(J54:J66)</f>
        <v>0</v>
      </c>
      <c r="K67" s="123">
        <f>SUM(K54:K66)</f>
        <v>0</v>
      </c>
      <c r="L67" s="122"/>
      <c r="M67" s="122"/>
    </row>
    <row r="68" spans="2:13" ht="15.75">
      <c r="B68" s="576" t="s">
        <v>155</v>
      </c>
      <c r="C68" s="577"/>
      <c r="D68" s="124">
        <f>+D67+D52+D31+D18</f>
        <v>0</v>
      </c>
      <c r="E68" s="125"/>
      <c r="F68" s="125"/>
      <c r="G68" s="125"/>
      <c r="H68" s="125"/>
      <c r="I68" s="125"/>
      <c r="J68" s="124">
        <f>+J67+J52+J31+J18</f>
        <v>0</v>
      </c>
      <c r="K68" s="124">
        <f>+K67+K52+K31+K18</f>
        <v>0</v>
      </c>
      <c r="L68" s="125"/>
      <c r="M68" s="126"/>
    </row>
    <row r="69" spans="2:13">
      <c r="D69" s="190"/>
      <c r="K69" s="190"/>
    </row>
    <row r="70" spans="2:13">
      <c r="D70" s="127"/>
      <c r="E70" s="128"/>
      <c r="H70" s="129"/>
      <c r="I70" s="129"/>
      <c r="J70" s="130"/>
      <c r="K70" s="130"/>
    </row>
    <row r="71" spans="2:13" ht="18.75">
      <c r="B71" s="183" t="s">
        <v>156</v>
      </c>
      <c r="C71" s="183"/>
      <c r="D71" s="183"/>
      <c r="E71" s="183"/>
      <c r="F71" s="183"/>
      <c r="G71" s="183"/>
      <c r="H71" s="183"/>
      <c r="I71" s="183"/>
      <c r="J71" s="183"/>
      <c r="K71" s="183"/>
      <c r="L71" s="183"/>
      <c r="M71" s="183"/>
    </row>
    <row r="72" spans="2:13" ht="31.5">
      <c r="B72" s="111" t="s">
        <v>120</v>
      </c>
      <c r="C72" s="112" t="s">
        <v>121</v>
      </c>
      <c r="D72" s="112" t="s">
        <v>60</v>
      </c>
      <c r="E72" s="112" t="s">
        <v>122</v>
      </c>
      <c r="F72" s="112" t="s">
        <v>123</v>
      </c>
      <c r="G72" s="112" t="s">
        <v>124</v>
      </c>
      <c r="H72" s="112" t="s">
        <v>125</v>
      </c>
      <c r="I72" s="112" t="s">
        <v>95</v>
      </c>
      <c r="J72" s="112" t="s">
        <v>126</v>
      </c>
      <c r="K72" s="112" t="s">
        <v>127</v>
      </c>
      <c r="L72" s="112" t="s">
        <v>128</v>
      </c>
      <c r="M72" s="113" t="s">
        <v>44</v>
      </c>
    </row>
    <row r="73" spans="2:13" ht="15.75">
      <c r="B73" s="180" t="s">
        <v>10</v>
      </c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2"/>
    </row>
    <row r="74" spans="2:13" ht="15" hidden="1" customHeight="1">
      <c r="B74" s="114" t="str">
        <f>+B73</f>
        <v>MANDIRI</v>
      </c>
      <c r="C74" s="188" t="s">
        <v>107</v>
      </c>
      <c r="D74" s="116">
        <v>25041945.920000002</v>
      </c>
      <c r="E74" s="117">
        <v>5.0000000000000001E-3</v>
      </c>
      <c r="F74" s="114" t="s">
        <v>106</v>
      </c>
      <c r="G74" s="114">
        <v>30</v>
      </c>
      <c r="H74" s="118">
        <v>42625</v>
      </c>
      <c r="I74" s="118">
        <v>42655</v>
      </c>
      <c r="J74" s="119">
        <v>8232.9685216438374</v>
      </c>
      <c r="K74" s="119">
        <v>25050178.888521645</v>
      </c>
      <c r="L74" s="114">
        <f>$I$74-$B$2</f>
        <v>-316</v>
      </c>
      <c r="M74" s="184" t="s">
        <v>130</v>
      </c>
    </row>
    <row r="75" spans="2:13" hidden="1">
      <c r="B75" s="114"/>
      <c r="C75" s="188" t="s">
        <v>108</v>
      </c>
      <c r="D75" s="120">
        <f>-D74</f>
        <v>-25041945.920000002</v>
      </c>
      <c r="E75" s="114"/>
      <c r="F75" s="114"/>
      <c r="G75" s="114"/>
      <c r="H75" s="118"/>
      <c r="I75" s="118"/>
      <c r="J75" s="121">
        <f>-J74</f>
        <v>-8232.9685216438374</v>
      </c>
      <c r="K75" s="121">
        <f>-K74</f>
        <v>-25050178.888521645</v>
      </c>
      <c r="L75" s="114"/>
      <c r="M75" s="185"/>
    </row>
    <row r="76" spans="2:13" ht="15" hidden="1" customHeight="1">
      <c r="B76" s="114" t="str">
        <f>+B73</f>
        <v>MANDIRI</v>
      </c>
      <c r="C76" s="188" t="s">
        <v>109</v>
      </c>
      <c r="D76" s="116">
        <v>25008493.149999999</v>
      </c>
      <c r="E76" s="117">
        <v>5.0000000000000001E-3</v>
      </c>
      <c r="F76" s="114" t="s">
        <v>106</v>
      </c>
      <c r="G76" s="114">
        <v>30</v>
      </c>
      <c r="H76" s="118">
        <v>42621</v>
      </c>
      <c r="I76" s="118">
        <v>42651</v>
      </c>
      <c r="J76" s="119">
        <v>8221.970350684931</v>
      </c>
      <c r="K76" s="119">
        <v>25016715.120350685</v>
      </c>
      <c r="L76" s="114">
        <f>$I$76-$B$2</f>
        <v>-320</v>
      </c>
      <c r="M76" s="184" t="s">
        <v>130</v>
      </c>
    </row>
    <row r="77" spans="2:13" hidden="1">
      <c r="B77" s="114"/>
      <c r="C77" s="188" t="s">
        <v>110</v>
      </c>
      <c r="D77" s="120">
        <f>-D76</f>
        <v>-25008493.149999999</v>
      </c>
      <c r="E77" s="114"/>
      <c r="F77" s="114"/>
      <c r="G77" s="114"/>
      <c r="H77" s="118"/>
      <c r="I77" s="118"/>
      <c r="J77" s="121">
        <f>-J76</f>
        <v>-8221.970350684931</v>
      </c>
      <c r="K77" s="121">
        <f>-K76</f>
        <v>-25016715.120350685</v>
      </c>
      <c r="L77" s="114"/>
      <c r="M77" s="185"/>
    </row>
    <row r="78" spans="2:13" ht="30">
      <c r="B78" s="578" t="s">
        <v>10</v>
      </c>
      <c r="C78" s="243" t="s">
        <v>312</v>
      </c>
      <c r="D78" s="116">
        <v>25024391.483256985</v>
      </c>
      <c r="E78" s="117">
        <v>5.0000000000000001E-3</v>
      </c>
      <c r="F78" s="114" t="s">
        <v>106</v>
      </c>
      <c r="G78" s="114">
        <f>+I78-H78</f>
        <v>15</v>
      </c>
      <c r="H78" s="118">
        <v>42855</v>
      </c>
      <c r="I78" s="118">
        <v>42870</v>
      </c>
      <c r="J78" s="119">
        <f>D78*E78*G78*80%/365</f>
        <v>4113.5985999874501</v>
      </c>
      <c r="K78" s="119">
        <f>J78+D78</f>
        <v>25028505.081856973</v>
      </c>
      <c r="L78" s="114">
        <f>$I$78-$B$2</f>
        <v>-101</v>
      </c>
      <c r="M78" s="574" t="s">
        <v>332</v>
      </c>
    </row>
    <row r="79" spans="2:13">
      <c r="B79" s="579"/>
      <c r="C79" s="188"/>
      <c r="D79" s="116">
        <f>-D78</f>
        <v>-25024391.483256985</v>
      </c>
      <c r="E79" s="114"/>
      <c r="F79" s="114"/>
      <c r="G79" s="114"/>
      <c r="H79" s="118"/>
      <c r="I79" s="118"/>
      <c r="J79" s="121"/>
      <c r="K79" s="121">
        <f>-K78</f>
        <v>-25028505.081856973</v>
      </c>
      <c r="L79" s="114"/>
      <c r="M79" s="575"/>
    </row>
    <row r="80" spans="2:13" ht="30">
      <c r="B80" s="578" t="s">
        <v>10</v>
      </c>
      <c r="C80" s="243" t="s">
        <v>313</v>
      </c>
      <c r="D80" s="116">
        <v>25016715.120000001</v>
      </c>
      <c r="E80" s="117">
        <v>5.0000000000000001E-3</v>
      </c>
      <c r="F80" s="114" t="s">
        <v>106</v>
      </c>
      <c r="G80" s="114">
        <f>+I80-H80</f>
        <v>13</v>
      </c>
      <c r="H80" s="118">
        <v>42857</v>
      </c>
      <c r="I80" s="118">
        <v>42870</v>
      </c>
      <c r="J80" s="119">
        <f>D80*E80*G80*80%/365</f>
        <v>3564.0251677808224</v>
      </c>
      <c r="K80" s="119">
        <f>J80+D80</f>
        <v>25020279.145167783</v>
      </c>
      <c r="L80" s="114">
        <f>$I$80-$B$2</f>
        <v>-101</v>
      </c>
      <c r="M80" s="574" t="s">
        <v>332</v>
      </c>
    </row>
    <row r="81" spans="2:13">
      <c r="B81" s="579"/>
      <c r="C81" s="188"/>
      <c r="D81" s="116">
        <f>-D80</f>
        <v>-25016715.120000001</v>
      </c>
      <c r="E81" s="114"/>
      <c r="F81" s="114"/>
      <c r="G81" s="114"/>
      <c r="H81" s="118"/>
      <c r="I81" s="118"/>
      <c r="J81" s="121"/>
      <c r="K81" s="121">
        <f>-K80</f>
        <v>-25020279.145167783</v>
      </c>
      <c r="L81" s="114"/>
      <c r="M81" s="575"/>
    </row>
    <row r="82" spans="2:13">
      <c r="B82" s="114"/>
      <c r="C82" s="188"/>
      <c r="D82" s="120"/>
      <c r="E82" s="114"/>
      <c r="F82" s="114"/>
      <c r="G82" s="114"/>
      <c r="H82" s="118"/>
      <c r="I82" s="118"/>
      <c r="J82" s="121"/>
      <c r="K82" s="121"/>
      <c r="L82" s="114"/>
      <c r="M82" s="185"/>
    </row>
    <row r="83" spans="2:13">
      <c r="B83" s="122" t="s">
        <v>138</v>
      </c>
      <c r="C83" s="122"/>
      <c r="D83" s="123"/>
      <c r="E83" s="122"/>
      <c r="F83" s="122"/>
      <c r="G83" s="122"/>
      <c r="H83" s="122"/>
      <c r="I83" s="122"/>
      <c r="J83" s="123">
        <f>SUM(J74:J82)</f>
        <v>7677.623767768273</v>
      </c>
      <c r="K83" s="123">
        <f>SUM(K74:K82)</f>
        <v>0</v>
      </c>
      <c r="L83" s="122"/>
      <c r="M83" s="122"/>
    </row>
    <row r="84" spans="2:13" hidden="1">
      <c r="B84" s="122"/>
      <c r="C84" s="122"/>
      <c r="D84" s="123">
        <f>+D79</f>
        <v>-25024391.483256985</v>
      </c>
      <c r="E84" s="122"/>
      <c r="F84" s="122"/>
      <c r="G84" s="122"/>
      <c r="H84" s="122"/>
      <c r="I84" s="122"/>
      <c r="J84" s="123"/>
      <c r="K84" s="123"/>
      <c r="L84" s="122"/>
      <c r="M84" s="122"/>
    </row>
    <row r="85" spans="2:13" ht="15.75">
      <c r="B85" s="180" t="s">
        <v>27</v>
      </c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2"/>
    </row>
    <row r="86" spans="2:13" ht="15" hidden="1" customHeight="1">
      <c r="B86" s="114" t="str">
        <f>+B85</f>
        <v>BNI</v>
      </c>
      <c r="C86" s="188" t="s">
        <v>111</v>
      </c>
      <c r="D86" s="116">
        <v>25041945.91</v>
      </c>
      <c r="E86" s="117">
        <v>5.0000000000000001E-3</v>
      </c>
      <c r="F86" s="114" t="s">
        <v>106</v>
      </c>
      <c r="G86" s="114">
        <v>30</v>
      </c>
      <c r="H86" s="118">
        <v>42625</v>
      </c>
      <c r="I86" s="118">
        <v>42655</v>
      </c>
      <c r="J86" s="119">
        <v>8232.9685183561651</v>
      </c>
      <c r="K86" s="119">
        <v>25050178.878518358</v>
      </c>
      <c r="L86" s="114">
        <f>I86-$B$2</f>
        <v>-316</v>
      </c>
      <c r="M86" s="178" t="s">
        <v>130</v>
      </c>
    </row>
    <row r="87" spans="2:13" hidden="1">
      <c r="B87" s="114"/>
      <c r="C87" s="188"/>
      <c r="D87" s="120">
        <f>-D86</f>
        <v>-25041945.91</v>
      </c>
      <c r="E87" s="114"/>
      <c r="F87" s="114"/>
      <c r="G87" s="114"/>
      <c r="H87" s="118"/>
      <c r="I87" s="118"/>
      <c r="J87" s="121">
        <f>-J86</f>
        <v>-8232.9685183561651</v>
      </c>
      <c r="K87" s="121">
        <f>-K86</f>
        <v>-25050178.878518358</v>
      </c>
      <c r="L87" s="114"/>
      <c r="M87" s="179"/>
    </row>
    <row r="88" spans="2:13" ht="15" hidden="1" customHeight="1">
      <c r="B88" s="114" t="str">
        <f>+B85</f>
        <v>BNI</v>
      </c>
      <c r="C88" s="188" t="s">
        <v>112</v>
      </c>
      <c r="D88" s="116">
        <v>25008493.149999999</v>
      </c>
      <c r="E88" s="117">
        <v>5.0000000000000001E-3</v>
      </c>
      <c r="F88" s="114" t="s">
        <v>106</v>
      </c>
      <c r="G88" s="114">
        <v>23</v>
      </c>
      <c r="H88" s="118">
        <v>42632</v>
      </c>
      <c r="I88" s="118">
        <v>42655</v>
      </c>
      <c r="J88" s="119">
        <v>6303.5106021917809</v>
      </c>
      <c r="K88" s="119">
        <v>25014796.66060219</v>
      </c>
      <c r="L88" s="114">
        <f>I88-$B$2</f>
        <v>-316</v>
      </c>
      <c r="M88" s="178" t="s">
        <v>130</v>
      </c>
    </row>
    <row r="89" spans="2:13" hidden="1">
      <c r="B89" s="114"/>
      <c r="C89" s="188"/>
      <c r="D89" s="120">
        <f>-D88</f>
        <v>-25008493.149999999</v>
      </c>
      <c r="E89" s="114"/>
      <c r="F89" s="114"/>
      <c r="G89" s="114"/>
      <c r="H89" s="118"/>
      <c r="I89" s="118"/>
      <c r="J89" s="121">
        <f>-J88</f>
        <v>-6303.5106021917809</v>
      </c>
      <c r="K89" s="121">
        <f>-K88</f>
        <v>-25014796.66060219</v>
      </c>
      <c r="L89" s="114"/>
      <c r="M89" s="179"/>
    </row>
    <row r="90" spans="2:13" ht="30">
      <c r="B90" s="578" t="s">
        <v>27</v>
      </c>
      <c r="C90" s="244" t="s">
        <v>314</v>
      </c>
      <c r="D90" s="116">
        <v>25024391.48</v>
      </c>
      <c r="E90" s="117">
        <v>5.0000000000000001E-3</v>
      </c>
      <c r="F90" s="114" t="s">
        <v>106</v>
      </c>
      <c r="G90" s="114">
        <f>+I90-H90</f>
        <v>14</v>
      </c>
      <c r="H90" s="118">
        <v>42856</v>
      </c>
      <c r="I90" s="118">
        <v>42870</v>
      </c>
      <c r="J90" s="119">
        <f>D90*E90*G90*80%/365</f>
        <v>3839.3586928219183</v>
      </c>
      <c r="K90" s="119">
        <f>J90+D90</f>
        <v>25028230.838692822</v>
      </c>
      <c r="L90" s="114">
        <f>$I$90-$B$2</f>
        <v>-101</v>
      </c>
      <c r="M90" s="574" t="s">
        <v>332</v>
      </c>
    </row>
    <row r="91" spans="2:13">
      <c r="B91" s="579"/>
      <c r="C91" s="188"/>
      <c r="D91" s="120">
        <f>-D90</f>
        <v>-25024391.48</v>
      </c>
      <c r="E91" s="114"/>
      <c r="F91" s="114"/>
      <c r="G91" s="114"/>
      <c r="H91" s="118"/>
      <c r="I91" s="118"/>
      <c r="J91" s="121"/>
      <c r="K91" s="121">
        <f>-K90</f>
        <v>-25028230.838692822</v>
      </c>
      <c r="L91" s="114"/>
      <c r="M91" s="575"/>
    </row>
    <row r="92" spans="2:13" ht="30">
      <c r="B92" s="578" t="s">
        <v>27</v>
      </c>
      <c r="C92" s="244" t="s">
        <v>315</v>
      </c>
      <c r="D92" s="116">
        <v>25016166.989999998</v>
      </c>
      <c r="E92" s="117">
        <v>5.0000000000000001E-3</v>
      </c>
      <c r="F92" s="114" t="s">
        <v>106</v>
      </c>
      <c r="G92" s="114">
        <f>+I92-H92</f>
        <v>17</v>
      </c>
      <c r="H92" s="118">
        <v>42853</v>
      </c>
      <c r="I92" s="118">
        <v>42870</v>
      </c>
      <c r="J92" s="119">
        <f>D92*E92*G92*80%/365</f>
        <v>4660.5461789589044</v>
      </c>
      <c r="K92" s="119">
        <f>J92+D92</f>
        <v>25020827.536178958</v>
      </c>
      <c r="L92" s="114">
        <f>$I$92-$B$2</f>
        <v>-101</v>
      </c>
      <c r="M92" s="574" t="s">
        <v>332</v>
      </c>
    </row>
    <row r="93" spans="2:13">
      <c r="B93" s="579"/>
      <c r="C93" s="188"/>
      <c r="D93" s="120">
        <f>-D92</f>
        <v>-25016166.989999998</v>
      </c>
      <c r="E93" s="114"/>
      <c r="F93" s="114"/>
      <c r="G93" s="114"/>
      <c r="H93" s="118"/>
      <c r="I93" s="118"/>
      <c r="J93" s="121"/>
      <c r="K93" s="121">
        <f>-K92</f>
        <v>-25020827.536178958</v>
      </c>
      <c r="L93" s="114"/>
      <c r="M93" s="575"/>
    </row>
    <row r="94" spans="2:13">
      <c r="B94" s="114"/>
      <c r="C94" s="188"/>
      <c r="D94" s="116"/>
      <c r="E94" s="117"/>
      <c r="F94" s="114"/>
      <c r="G94" s="114"/>
      <c r="H94" s="118"/>
      <c r="I94" s="118"/>
      <c r="J94" s="119"/>
      <c r="K94" s="119"/>
      <c r="L94" s="114"/>
      <c r="M94" s="215"/>
    </row>
    <row r="95" spans="2:13">
      <c r="B95" s="122" t="s">
        <v>142</v>
      </c>
      <c r="C95" s="122"/>
      <c r="D95" s="123"/>
      <c r="E95" s="122"/>
      <c r="F95" s="122"/>
      <c r="G95" s="122"/>
      <c r="H95" s="122"/>
      <c r="I95" s="122"/>
      <c r="J95" s="123">
        <f>SUM(J86:J94)</f>
        <v>8499.9048717808218</v>
      </c>
      <c r="K95" s="123">
        <f>SUM(K86:K94)</f>
        <v>0</v>
      </c>
      <c r="L95" s="122"/>
      <c r="M95" s="122"/>
    </row>
    <row r="96" spans="2:13">
      <c r="B96" s="122"/>
      <c r="C96" s="122"/>
      <c r="D96" s="123"/>
      <c r="E96" s="122"/>
      <c r="F96" s="122"/>
      <c r="G96" s="122"/>
      <c r="H96" s="122"/>
      <c r="I96" s="122"/>
      <c r="J96" s="123"/>
      <c r="K96" s="123"/>
      <c r="L96" s="122"/>
      <c r="M96" s="122"/>
    </row>
    <row r="97" spans="2:13" ht="15.75">
      <c r="B97" s="180" t="s">
        <v>26</v>
      </c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2"/>
    </row>
    <row r="98" spans="2:13" ht="15" hidden="1" customHeight="1">
      <c r="B98" s="114" t="s">
        <v>26</v>
      </c>
      <c r="C98" s="188" t="s">
        <v>113</v>
      </c>
      <c r="D98" s="116">
        <v>25041946.079999998</v>
      </c>
      <c r="E98" s="117">
        <v>5.0000000000000001E-3</v>
      </c>
      <c r="F98" s="114" t="s">
        <v>106</v>
      </c>
      <c r="G98" s="114">
        <v>30</v>
      </c>
      <c r="H98" s="118">
        <v>42625</v>
      </c>
      <c r="I98" s="118">
        <v>42655</v>
      </c>
      <c r="J98" s="119">
        <v>8232.9685742465754</v>
      </c>
      <c r="K98" s="119">
        <v>25050179.048574246</v>
      </c>
      <c r="L98" s="114">
        <f>I98-$B$2</f>
        <v>-316</v>
      </c>
      <c r="M98" s="178" t="s">
        <v>130</v>
      </c>
    </row>
    <row r="99" spans="2:13" hidden="1">
      <c r="B99" s="114"/>
      <c r="C99" s="188" t="s">
        <v>114</v>
      </c>
      <c r="D99" s="120">
        <f>-D98</f>
        <v>-25041946.079999998</v>
      </c>
      <c r="E99" s="114"/>
      <c r="F99" s="114"/>
      <c r="G99" s="114"/>
      <c r="H99" s="118"/>
      <c r="I99" s="118"/>
      <c r="J99" s="121">
        <f>-J98</f>
        <v>-8232.9685742465754</v>
      </c>
      <c r="K99" s="121">
        <f>-K98</f>
        <v>-25050179.048574246</v>
      </c>
      <c r="L99" s="114"/>
      <c r="M99" s="179"/>
    </row>
    <row r="100" spans="2:13" ht="15" hidden="1" customHeight="1">
      <c r="B100" s="114" t="s">
        <v>26</v>
      </c>
      <c r="C100" s="188" t="s">
        <v>115</v>
      </c>
      <c r="D100" s="116">
        <v>25008493.149999999</v>
      </c>
      <c r="E100" s="117">
        <v>5.0000000000000001E-3</v>
      </c>
      <c r="F100" s="114" t="s">
        <v>106</v>
      </c>
      <c r="G100" s="114">
        <v>31</v>
      </c>
      <c r="H100" s="118">
        <v>42621</v>
      </c>
      <c r="I100" s="118">
        <v>42651</v>
      </c>
      <c r="J100" s="119">
        <v>8496.0360290410954</v>
      </c>
      <c r="K100" s="119">
        <v>25016989.186029039</v>
      </c>
      <c r="L100" s="114">
        <f>I100-$B$2</f>
        <v>-320</v>
      </c>
      <c r="M100" s="178" t="s">
        <v>130</v>
      </c>
    </row>
    <row r="101" spans="2:13" hidden="1">
      <c r="B101" s="114"/>
      <c r="C101" s="188" t="s">
        <v>116</v>
      </c>
      <c r="D101" s="120">
        <f>-D100</f>
        <v>-25008493.149999999</v>
      </c>
      <c r="E101" s="114"/>
      <c r="F101" s="114"/>
      <c r="G101" s="114"/>
      <c r="H101" s="118"/>
      <c r="I101" s="118"/>
      <c r="J101" s="121">
        <f>-J100</f>
        <v>-8496.0360290410954</v>
      </c>
      <c r="K101" s="121">
        <f>-K100</f>
        <v>-25016989.186029039</v>
      </c>
      <c r="L101" s="114"/>
      <c r="M101" s="179"/>
    </row>
    <row r="102" spans="2:13" ht="15" hidden="1" customHeight="1">
      <c r="B102" s="114" t="s">
        <v>26</v>
      </c>
      <c r="C102" s="188" t="s">
        <v>117</v>
      </c>
      <c r="D102" s="116">
        <v>25008493.149999999</v>
      </c>
      <c r="E102" s="117">
        <v>5.0000000000000001E-3</v>
      </c>
      <c r="F102" s="114" t="s">
        <v>106</v>
      </c>
      <c r="G102" s="114">
        <v>31</v>
      </c>
      <c r="H102" s="118">
        <v>42621</v>
      </c>
      <c r="I102" s="118">
        <v>42651</v>
      </c>
      <c r="J102" s="119">
        <v>8496.0360290410954</v>
      </c>
      <c r="K102" s="119">
        <v>25016989.186029039</v>
      </c>
      <c r="L102" s="114">
        <f>I102-$B$2</f>
        <v>-320</v>
      </c>
      <c r="M102" s="178" t="s">
        <v>130</v>
      </c>
    </row>
    <row r="103" spans="2:13" hidden="1">
      <c r="B103" s="114"/>
      <c r="C103" s="188" t="s">
        <v>118</v>
      </c>
      <c r="D103" s="120">
        <f>-D102</f>
        <v>-25008493.149999999</v>
      </c>
      <c r="E103" s="114"/>
      <c r="F103" s="114"/>
      <c r="G103" s="114"/>
      <c r="H103" s="118"/>
      <c r="I103" s="118"/>
      <c r="J103" s="121">
        <f>-J102</f>
        <v>-8496.0360290410954</v>
      </c>
      <c r="K103" s="121">
        <f>-K102</f>
        <v>-25016989.186029039</v>
      </c>
      <c r="L103" s="114"/>
      <c r="M103" s="179"/>
    </row>
    <row r="104" spans="2:13" ht="30">
      <c r="B104" s="578" t="s">
        <v>26</v>
      </c>
      <c r="C104" s="214" t="s">
        <v>316</v>
      </c>
      <c r="D104" s="116">
        <v>25024391.583289862</v>
      </c>
      <c r="E104" s="117">
        <v>5.0000000000000001E-3</v>
      </c>
      <c r="F104" s="114" t="s">
        <v>106</v>
      </c>
      <c r="G104" s="114">
        <f>+I104-H104</f>
        <v>15</v>
      </c>
      <c r="H104" s="118">
        <v>42855</v>
      </c>
      <c r="I104" s="118">
        <v>42870</v>
      </c>
      <c r="J104" s="119">
        <f>D104*E104*G104*80%/365</f>
        <v>4113.5986164312098</v>
      </c>
      <c r="K104" s="119">
        <f>J104+D104</f>
        <v>25028505.181906294</v>
      </c>
      <c r="L104" s="114">
        <f>$I$104-$B$2</f>
        <v>-101</v>
      </c>
      <c r="M104" s="574" t="s">
        <v>332</v>
      </c>
    </row>
    <row r="105" spans="2:13">
      <c r="B105" s="579"/>
      <c r="C105" s="188"/>
      <c r="D105" s="120">
        <f>-D104</f>
        <v>-25024391.583289862</v>
      </c>
      <c r="E105" s="114"/>
      <c r="F105" s="114"/>
      <c r="G105" s="114"/>
      <c r="H105" s="118"/>
      <c r="I105" s="118"/>
      <c r="J105" s="121"/>
      <c r="K105" s="121">
        <f>-K104</f>
        <v>-25028505.181906294</v>
      </c>
      <c r="L105" s="114"/>
      <c r="M105" s="575"/>
    </row>
    <row r="106" spans="2:13" ht="30">
      <c r="B106" s="578" t="s">
        <v>26</v>
      </c>
      <c r="C106" s="251" t="s">
        <v>317</v>
      </c>
      <c r="D106" s="116">
        <v>25016947.260000002</v>
      </c>
      <c r="E106" s="117">
        <v>5.0000000000000001E-3</v>
      </c>
      <c r="F106" s="114" t="s">
        <v>106</v>
      </c>
      <c r="G106" s="114">
        <f>+I106-H106</f>
        <v>13</v>
      </c>
      <c r="H106" s="118">
        <v>42857</v>
      </c>
      <c r="I106" s="118">
        <v>42870</v>
      </c>
      <c r="J106" s="119">
        <f>D106*E106*G106*80%/365</f>
        <v>3564.0582397808225</v>
      </c>
      <c r="K106" s="119">
        <f>J106+D106</f>
        <v>25020511.318239782</v>
      </c>
      <c r="L106" s="114">
        <f>$I$106-$B$2</f>
        <v>-101</v>
      </c>
      <c r="M106" s="574" t="s">
        <v>332</v>
      </c>
    </row>
    <row r="107" spans="2:13">
      <c r="B107" s="579"/>
      <c r="C107" s="188" t="s">
        <v>309</v>
      </c>
      <c r="D107" s="120">
        <f>-D106</f>
        <v>-25016947.260000002</v>
      </c>
      <c r="E107" s="114"/>
      <c r="F107" s="114"/>
      <c r="G107" s="114"/>
      <c r="H107" s="118"/>
      <c r="I107" s="118"/>
      <c r="J107" s="121"/>
      <c r="K107" s="121">
        <f>-K106</f>
        <v>-25020511.318239782</v>
      </c>
      <c r="L107" s="114"/>
      <c r="M107" s="575"/>
    </row>
    <row r="108" spans="2:13">
      <c r="B108" s="114"/>
      <c r="C108" s="188"/>
      <c r="D108" s="120"/>
      <c r="E108" s="114"/>
      <c r="F108" s="114"/>
      <c r="G108" s="114"/>
      <c r="H108" s="118"/>
      <c r="I108" s="118"/>
      <c r="J108" s="121"/>
      <c r="K108" s="121"/>
      <c r="L108" s="114"/>
      <c r="M108" s="192"/>
    </row>
    <row r="109" spans="2:13">
      <c r="B109" s="122" t="s">
        <v>153</v>
      </c>
      <c r="C109" s="122"/>
      <c r="D109" s="123"/>
      <c r="E109" s="122"/>
      <c r="F109" s="122"/>
      <c r="G109" s="122"/>
      <c r="H109" s="122"/>
      <c r="I109" s="122"/>
      <c r="J109" s="123">
        <f>SUM(J98:J108)</f>
        <v>7677.6568562120319</v>
      </c>
      <c r="K109" s="123">
        <f>SUM(K98:K108)</f>
        <v>0</v>
      </c>
      <c r="L109" s="122"/>
      <c r="M109" s="122"/>
    </row>
    <row r="110" spans="2:13">
      <c r="B110" s="122"/>
      <c r="C110" s="122"/>
      <c r="D110" s="123"/>
      <c r="E110" s="122"/>
      <c r="F110" s="122"/>
      <c r="G110" s="122"/>
      <c r="H110" s="122"/>
      <c r="I110" s="122"/>
      <c r="J110" s="123"/>
      <c r="K110" s="123"/>
      <c r="L110" s="122"/>
      <c r="M110" s="122"/>
    </row>
    <row r="111" spans="2:13" ht="15.75">
      <c r="B111" s="180" t="s">
        <v>28</v>
      </c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2"/>
    </row>
    <row r="112" spans="2:13" ht="15" hidden="1" customHeight="1">
      <c r="B112" s="114" t="str">
        <f>+B111</f>
        <v>BUKOPIN</v>
      </c>
      <c r="C112" s="188">
        <v>2013727130</v>
      </c>
      <c r="D112" s="116">
        <v>50417927.520000003</v>
      </c>
      <c r="E112" s="117">
        <v>1.7500000000000002E-2</v>
      </c>
      <c r="F112" s="114" t="s">
        <v>106</v>
      </c>
      <c r="G112" s="114">
        <v>30</v>
      </c>
      <c r="H112" s="118">
        <v>42624</v>
      </c>
      <c r="I112" s="118">
        <v>42654</v>
      </c>
      <c r="J112" s="119">
        <v>58015.149475068509</v>
      </c>
      <c r="K112" s="119">
        <v>50475942.669475071</v>
      </c>
      <c r="L112" s="114">
        <f>I112-$B$2</f>
        <v>-317</v>
      </c>
      <c r="M112" s="178" t="s">
        <v>130</v>
      </c>
    </row>
    <row r="113" spans="2:13" hidden="1">
      <c r="B113" s="114"/>
      <c r="C113" s="188">
        <v>1521147</v>
      </c>
      <c r="D113" s="120">
        <f>-D112</f>
        <v>-50417927.520000003</v>
      </c>
      <c r="E113" s="114"/>
      <c r="F113" s="114"/>
      <c r="G113" s="114"/>
      <c r="H113" s="118"/>
      <c r="I113" s="118"/>
      <c r="J113" s="121">
        <f>-J112</f>
        <v>-58015.149475068509</v>
      </c>
      <c r="K113" s="121">
        <f>-K112</f>
        <v>-50475942.669475071</v>
      </c>
      <c r="L113" s="114"/>
      <c r="M113" s="179"/>
    </row>
    <row r="114" spans="2:13" ht="15" hidden="1" customHeight="1">
      <c r="B114" s="114" t="str">
        <f>+B111</f>
        <v>BUKOPIN</v>
      </c>
      <c r="C114" s="188">
        <v>2013731892</v>
      </c>
      <c r="D114" s="116">
        <v>50059452.049999997</v>
      </c>
      <c r="E114" s="117">
        <v>1.7500000000000002E-2</v>
      </c>
      <c r="F114" s="114" t="s">
        <v>106</v>
      </c>
      <c r="G114" s="114">
        <v>30</v>
      </c>
      <c r="H114" s="118">
        <v>42621</v>
      </c>
      <c r="I114" s="118">
        <v>42651</v>
      </c>
      <c r="J114" s="119">
        <v>57602.657153424661</v>
      </c>
      <c r="K114" s="119">
        <v>50117054.707153425</v>
      </c>
      <c r="L114" s="114">
        <f>I114-$B$2</f>
        <v>-320</v>
      </c>
      <c r="M114" s="178" t="s">
        <v>130</v>
      </c>
    </row>
    <row r="115" spans="2:13" hidden="1">
      <c r="B115" s="114"/>
      <c r="C115" s="188">
        <v>1500715</v>
      </c>
      <c r="D115" s="120">
        <f>-D114</f>
        <v>-50059452.049999997</v>
      </c>
      <c r="E115" s="114"/>
      <c r="F115" s="114"/>
      <c r="G115" s="114"/>
      <c r="H115" s="118"/>
      <c r="I115" s="118"/>
      <c r="J115" s="121">
        <f>-J114</f>
        <v>-57602.657153424661</v>
      </c>
      <c r="K115" s="121">
        <f>-K114</f>
        <v>-50117054.707153425</v>
      </c>
      <c r="L115" s="114"/>
      <c r="M115" s="179"/>
    </row>
    <row r="116" spans="2:13">
      <c r="B116" s="578" t="s">
        <v>28</v>
      </c>
      <c r="C116" s="214" t="s">
        <v>302</v>
      </c>
      <c r="D116" s="116">
        <v>25115267.149999999</v>
      </c>
      <c r="E116" s="117">
        <v>1.7500000000000002E-2</v>
      </c>
      <c r="F116" s="114" t="s">
        <v>106</v>
      </c>
      <c r="G116" s="114">
        <f>+I116-H116</f>
        <v>30</v>
      </c>
      <c r="H116" s="118">
        <v>42886</v>
      </c>
      <c r="I116" s="118">
        <v>42916</v>
      </c>
      <c r="J116" s="119">
        <f>D116*E116*G116*80%/365</f>
        <v>28899.759460273977</v>
      </c>
      <c r="K116" s="119">
        <f>J116+D116</f>
        <v>25144166.909460273</v>
      </c>
      <c r="L116" s="114">
        <f>$I$116-$B$2</f>
        <v>-55</v>
      </c>
      <c r="M116" s="574" t="s">
        <v>332</v>
      </c>
    </row>
    <row r="117" spans="2:13">
      <c r="B117" s="579"/>
      <c r="C117" s="188"/>
      <c r="D117" s="120">
        <f>-D116</f>
        <v>-25115267.149999999</v>
      </c>
      <c r="E117" s="114"/>
      <c r="F117" s="114"/>
      <c r="G117" s="114"/>
      <c r="H117" s="118"/>
      <c r="I117" s="118"/>
      <c r="J117" s="121"/>
      <c r="K117" s="121"/>
      <c r="L117" s="114"/>
      <c r="M117" s="575"/>
    </row>
    <row r="118" spans="2:13">
      <c r="B118" s="578" t="s">
        <v>28</v>
      </c>
      <c r="C118" s="214" t="s">
        <v>303</v>
      </c>
      <c r="D118" s="116">
        <v>25085439.530000001</v>
      </c>
      <c r="E118" s="117">
        <v>1.7500000000000002E-2</v>
      </c>
      <c r="F118" s="114" t="s">
        <v>106</v>
      </c>
      <c r="G118" s="114">
        <f>+I118-H118</f>
        <v>31</v>
      </c>
      <c r="H118" s="118">
        <v>42882</v>
      </c>
      <c r="I118" s="118">
        <v>42913</v>
      </c>
      <c r="J118" s="119">
        <f>D118*E118*G118*80%/365</f>
        <v>29827.618509643842</v>
      </c>
      <c r="K118" s="119">
        <f>J118+D118</f>
        <v>25115267.148509644</v>
      </c>
      <c r="L118" s="114">
        <f>$I$118-$B$2</f>
        <v>-58</v>
      </c>
      <c r="M118" s="574" t="s">
        <v>332</v>
      </c>
    </row>
    <row r="119" spans="2:13">
      <c r="B119" s="579"/>
      <c r="C119" s="188"/>
      <c r="D119" s="120">
        <f>-D118</f>
        <v>-25085439.530000001</v>
      </c>
      <c r="E119" s="114"/>
      <c r="F119" s="114"/>
      <c r="G119" s="114"/>
      <c r="H119" s="118"/>
      <c r="I119" s="118"/>
      <c r="J119" s="121"/>
      <c r="K119" s="121"/>
      <c r="L119" s="114"/>
      <c r="M119" s="575"/>
    </row>
    <row r="120" spans="2:13">
      <c r="B120" s="114"/>
      <c r="C120" s="188"/>
      <c r="D120" s="120"/>
      <c r="E120" s="114"/>
      <c r="F120" s="114"/>
      <c r="G120" s="114"/>
      <c r="H120" s="118"/>
      <c r="I120" s="118"/>
      <c r="J120" s="121"/>
      <c r="K120" s="121"/>
      <c r="L120" s="114"/>
      <c r="M120" s="192"/>
    </row>
    <row r="121" spans="2:13">
      <c r="B121" s="122" t="s">
        <v>154</v>
      </c>
      <c r="C121" s="122"/>
      <c r="D121" s="123">
        <f>SUM(D112:D120)</f>
        <v>0</v>
      </c>
      <c r="E121" s="122"/>
      <c r="F121" s="122"/>
      <c r="G121" s="122"/>
      <c r="H121" s="122"/>
      <c r="I121" s="122"/>
      <c r="J121" s="123">
        <f>SUM(J112:J120)</f>
        <v>58727.377969917819</v>
      </c>
      <c r="K121" s="123">
        <f>SUM(K112:K120)</f>
        <v>50259434.057969913</v>
      </c>
      <c r="L121" s="122"/>
      <c r="M121" s="122"/>
    </row>
    <row r="122" spans="2:13">
      <c r="B122" s="122"/>
      <c r="C122" s="122"/>
      <c r="D122" s="123">
        <f>+D119+D117</f>
        <v>-50200706.68</v>
      </c>
      <c r="E122" s="122"/>
      <c r="F122" s="122"/>
      <c r="G122" s="122"/>
      <c r="H122" s="122"/>
      <c r="I122" s="122"/>
      <c r="J122" s="123"/>
      <c r="K122" s="123"/>
      <c r="L122" s="122"/>
      <c r="M122" s="122"/>
    </row>
    <row r="123" spans="2:13" ht="15.75">
      <c r="B123" s="576" t="s">
        <v>293</v>
      </c>
      <c r="C123" s="577"/>
      <c r="D123" s="124">
        <f>+D121+D109+D95+D83</f>
        <v>0</v>
      </c>
      <c r="E123" s="125"/>
      <c r="F123" s="125"/>
      <c r="G123" s="125"/>
      <c r="H123" s="125"/>
      <c r="I123" s="125"/>
      <c r="J123" s="124">
        <f>+J121+J109+J95+J83</f>
        <v>82582.563465678948</v>
      </c>
      <c r="K123" s="124">
        <f>+K121+K109+K95+K83</f>
        <v>50259434.057969913</v>
      </c>
      <c r="L123" s="125"/>
      <c r="M123" s="126"/>
    </row>
    <row r="124" spans="2:13" ht="15.75" hidden="1">
      <c r="B124" s="576"/>
      <c r="C124" s="577"/>
      <c r="D124" s="124"/>
      <c r="E124" s="125"/>
      <c r="F124" s="125"/>
      <c r="G124" s="125"/>
      <c r="H124" s="125"/>
      <c r="I124" s="125"/>
      <c r="J124" s="124"/>
      <c r="K124" s="124"/>
      <c r="L124" s="125"/>
      <c r="M124" s="126"/>
    </row>
    <row r="125" spans="2:13">
      <c r="D125" s="127"/>
      <c r="J125" s="130"/>
      <c r="K125" s="130"/>
    </row>
    <row r="126" spans="2:13">
      <c r="B126" s="134"/>
      <c r="C126" s="135" t="s">
        <v>157</v>
      </c>
      <c r="D126" s="127"/>
      <c r="E126" s="128"/>
      <c r="H126" s="129"/>
      <c r="I126" s="129"/>
      <c r="J126" s="130"/>
      <c r="K126" s="130"/>
    </row>
    <row r="127" spans="2:13">
      <c r="D127" s="127"/>
      <c r="J127" s="130"/>
      <c r="K127" s="130"/>
    </row>
    <row r="128" spans="2:13">
      <c r="D128" s="127"/>
      <c r="E128" s="128"/>
      <c r="H128" s="129"/>
      <c r="I128" s="129"/>
      <c r="J128" s="130"/>
      <c r="K128" s="130"/>
    </row>
    <row r="129" spans="4:11">
      <c r="D129" s="127"/>
      <c r="J129" s="130"/>
      <c r="K129" s="130"/>
    </row>
    <row r="132" spans="4:11">
      <c r="D132" s="130"/>
      <c r="E132" s="128"/>
      <c r="H132" s="129"/>
      <c r="I132" s="129"/>
      <c r="J132" s="130"/>
      <c r="K132" s="130"/>
    </row>
    <row r="133" spans="4:11">
      <c r="D133" s="130"/>
      <c r="J133" s="130"/>
      <c r="K133" s="130"/>
    </row>
    <row r="134" spans="4:11">
      <c r="D134" s="130"/>
      <c r="E134" s="128"/>
      <c r="H134" s="129"/>
      <c r="I134" s="129"/>
      <c r="J134" s="130"/>
      <c r="K134" s="130"/>
    </row>
    <row r="135" spans="4:11">
      <c r="D135" s="130"/>
      <c r="J135" s="130"/>
      <c r="K135" s="130"/>
    </row>
    <row r="136" spans="4:11">
      <c r="D136" s="130"/>
      <c r="E136" s="128"/>
      <c r="H136" s="129"/>
      <c r="I136" s="129"/>
      <c r="J136" s="130"/>
      <c r="K136" s="130"/>
    </row>
    <row r="137" spans="4:11">
      <c r="D137" s="130"/>
      <c r="J137" s="130"/>
      <c r="K137" s="130"/>
    </row>
    <row r="138" spans="4:11">
      <c r="D138" s="130"/>
      <c r="E138" s="128"/>
      <c r="H138" s="129"/>
      <c r="I138" s="129"/>
      <c r="J138" s="130"/>
      <c r="K138" s="130"/>
    </row>
    <row r="139" spans="4:11">
      <c r="D139" s="130"/>
      <c r="J139" s="130"/>
      <c r="K139" s="130"/>
    </row>
    <row r="143" spans="4:11">
      <c r="D143" s="130"/>
      <c r="E143" s="128"/>
      <c r="H143" s="129"/>
      <c r="I143" s="129"/>
      <c r="J143" s="130"/>
      <c r="K143" s="130"/>
    </row>
    <row r="144" spans="4:11">
      <c r="D144" s="130"/>
      <c r="J144" s="130"/>
      <c r="K144" s="130"/>
    </row>
    <row r="145" spans="4:11">
      <c r="D145" s="130"/>
      <c r="E145" s="128"/>
      <c r="H145" s="129"/>
      <c r="I145" s="129"/>
      <c r="J145" s="130"/>
      <c r="K145" s="130"/>
    </row>
    <row r="146" spans="4:11">
      <c r="D146" s="130"/>
      <c r="J146" s="130"/>
      <c r="K146" s="130"/>
    </row>
    <row r="147" spans="4:11">
      <c r="D147" s="130"/>
      <c r="E147" s="128"/>
      <c r="H147" s="129"/>
      <c r="I147" s="129"/>
      <c r="J147" s="130"/>
      <c r="K147" s="130"/>
    </row>
    <row r="148" spans="4:11">
      <c r="D148" s="130"/>
      <c r="J148" s="130"/>
      <c r="K148" s="130"/>
    </row>
    <row r="149" spans="4:11">
      <c r="D149" s="130"/>
      <c r="E149" s="128"/>
      <c r="H149" s="129"/>
      <c r="I149" s="129"/>
      <c r="J149" s="130"/>
      <c r="K149" s="130"/>
    </row>
    <row r="150" spans="4:11">
      <c r="D150" s="130"/>
      <c r="J150" s="130"/>
      <c r="K150" s="130"/>
    </row>
    <row r="151" spans="4:11">
      <c r="D151" s="130"/>
      <c r="E151" s="128"/>
      <c r="H151" s="129"/>
      <c r="I151" s="129"/>
      <c r="J151" s="130"/>
      <c r="K151" s="130"/>
    </row>
    <row r="152" spans="4:11">
      <c r="D152" s="130"/>
      <c r="J152" s="130"/>
      <c r="K152" s="130"/>
    </row>
    <row r="163" spans="4:11">
      <c r="D163" s="130"/>
      <c r="E163" s="128"/>
      <c r="H163" s="129"/>
      <c r="I163" s="129"/>
      <c r="J163" s="130"/>
      <c r="K163" s="130"/>
    </row>
    <row r="164" spans="4:11">
      <c r="D164" s="130"/>
      <c r="J164" s="130"/>
      <c r="K164" s="130"/>
    </row>
    <row r="165" spans="4:11">
      <c r="D165" s="130"/>
      <c r="E165" s="128"/>
      <c r="H165" s="129"/>
      <c r="I165" s="129"/>
      <c r="J165" s="130"/>
      <c r="K165" s="130"/>
    </row>
    <row r="166" spans="4:11">
      <c r="D166" s="130"/>
      <c r="J166" s="130"/>
      <c r="K166" s="130"/>
    </row>
    <row r="167" spans="4:11">
      <c r="D167" s="130"/>
      <c r="E167" s="128"/>
      <c r="H167" s="129"/>
      <c r="I167" s="129"/>
      <c r="J167" s="130"/>
      <c r="K167" s="130"/>
    </row>
    <row r="168" spans="4:11">
      <c r="D168" s="130"/>
      <c r="J168" s="130"/>
      <c r="K168" s="130"/>
    </row>
    <row r="174" spans="4:11">
      <c r="G174" s="129"/>
    </row>
    <row r="177" spans="4:11">
      <c r="D177" s="127"/>
      <c r="E177" s="128"/>
      <c r="H177" s="129"/>
      <c r="I177" s="129"/>
      <c r="J177" s="130"/>
      <c r="K177" s="127"/>
    </row>
    <row r="178" spans="4:11">
      <c r="D178" s="127"/>
      <c r="E178" s="128"/>
      <c r="H178" s="129"/>
      <c r="I178" s="129"/>
      <c r="J178" s="130"/>
      <c r="K178" s="127"/>
    </row>
    <row r="180" spans="4:11">
      <c r="D180" s="127"/>
      <c r="J180" s="130"/>
      <c r="K180" s="127"/>
    </row>
    <row r="183" spans="4:11">
      <c r="D183" s="127"/>
      <c r="E183" s="128"/>
      <c r="H183" s="129"/>
      <c r="I183" s="129"/>
      <c r="J183" s="130"/>
      <c r="K183" s="127"/>
    </row>
    <row r="185" spans="4:11">
      <c r="D185" s="127"/>
      <c r="E185" s="128"/>
      <c r="H185" s="129"/>
      <c r="I185" s="129"/>
      <c r="J185" s="130"/>
      <c r="K185" s="127"/>
    </row>
    <row r="187" spans="4:11">
      <c r="D187" s="127"/>
      <c r="J187" s="130"/>
      <c r="K187" s="127"/>
    </row>
    <row r="190" spans="4:11">
      <c r="D190" s="127"/>
      <c r="E190" s="128"/>
      <c r="H190" s="129"/>
      <c r="I190" s="129"/>
      <c r="J190" s="130"/>
      <c r="K190" s="127"/>
    </row>
    <row r="191" spans="4:11">
      <c r="D191" s="127"/>
      <c r="E191" s="128"/>
      <c r="H191" s="129"/>
      <c r="I191" s="129"/>
      <c r="J191" s="130"/>
      <c r="K191" s="127"/>
    </row>
    <row r="193" spans="4:11">
      <c r="D193" s="127"/>
      <c r="J193" s="130"/>
      <c r="K193" s="127"/>
    </row>
    <row r="196" spans="4:11">
      <c r="D196" s="127"/>
      <c r="E196" s="128"/>
      <c r="H196" s="129"/>
      <c r="I196" s="129"/>
      <c r="J196" s="130"/>
      <c r="K196" s="127"/>
    </row>
    <row r="198" spans="4:11">
      <c r="D198" s="127"/>
      <c r="E198" s="128"/>
      <c r="H198" s="129"/>
      <c r="I198" s="129"/>
      <c r="J198" s="130"/>
      <c r="K198" s="127"/>
    </row>
    <row r="200" spans="4:11">
      <c r="D200" s="127"/>
      <c r="J200" s="130"/>
      <c r="K200" s="127"/>
    </row>
    <row r="201" spans="4:11">
      <c r="D201" s="127"/>
      <c r="J201" s="130"/>
      <c r="K201" s="127"/>
    </row>
  </sheetData>
  <mergeCells count="45">
    <mergeCell ref="M9:M10"/>
    <mergeCell ref="M11:M12"/>
    <mergeCell ref="M13:M14"/>
    <mergeCell ref="B1:M1"/>
    <mergeCell ref="B2:M2"/>
    <mergeCell ref="B4:M4"/>
    <mergeCell ref="B6:M6"/>
    <mergeCell ref="M7:M8"/>
    <mergeCell ref="M78:M79"/>
    <mergeCell ref="B78:B79"/>
    <mergeCell ref="B15:B16"/>
    <mergeCell ref="B26:B27"/>
    <mergeCell ref="B43:B44"/>
    <mergeCell ref="B45:B46"/>
    <mergeCell ref="B47:B48"/>
    <mergeCell ref="M47:M48"/>
    <mergeCell ref="M49:M50"/>
    <mergeCell ref="M60:M61"/>
    <mergeCell ref="M62:M63"/>
    <mergeCell ref="M64:M65"/>
    <mergeCell ref="M15:M16"/>
    <mergeCell ref="M26:M27"/>
    <mergeCell ref="M43:M44"/>
    <mergeCell ref="M45:M46"/>
    <mergeCell ref="B80:B81"/>
    <mergeCell ref="B49:B50"/>
    <mergeCell ref="B60:B61"/>
    <mergeCell ref="B62:B63"/>
    <mergeCell ref="B64:B65"/>
    <mergeCell ref="M80:M81"/>
    <mergeCell ref="B123:C123"/>
    <mergeCell ref="B68:C68"/>
    <mergeCell ref="B124:C124"/>
    <mergeCell ref="B116:B117"/>
    <mergeCell ref="M116:M117"/>
    <mergeCell ref="B90:B91"/>
    <mergeCell ref="M90:M91"/>
    <mergeCell ref="B104:B105"/>
    <mergeCell ref="M104:M105"/>
    <mergeCell ref="B92:B93"/>
    <mergeCell ref="M92:M93"/>
    <mergeCell ref="B118:B119"/>
    <mergeCell ref="M118:M119"/>
    <mergeCell ref="B106:B107"/>
    <mergeCell ref="M106:M107"/>
  </mergeCells>
  <pageMargins left="0.7" right="0.7" top="0.75" bottom="0.75" header="0.3" footer="0.3"/>
  <pageSetup scale="51" orientation="landscape" r:id="rId1"/>
  <ignoredErrors>
    <ignoredError sqref="J8:J12 J13:J14 J27 J44:J48 J49 J61 J64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3:E22"/>
  <sheetViews>
    <sheetView workbookViewId="0">
      <selection activeCell="I27" sqref="I27"/>
    </sheetView>
  </sheetViews>
  <sheetFormatPr defaultRowHeight="12.75"/>
  <cols>
    <col min="2" max="2" width="21.140625" customWidth="1"/>
    <col min="3" max="3" width="16.7109375" customWidth="1"/>
    <col min="4" max="4" width="12.7109375" customWidth="1"/>
    <col min="5" max="5" width="17.140625" customWidth="1"/>
  </cols>
  <sheetData>
    <row r="3" spans="2:5" ht="12.75" customHeight="1">
      <c r="B3" s="590" t="s">
        <v>59</v>
      </c>
      <c r="C3" s="590" t="s">
        <v>319</v>
      </c>
      <c r="D3" s="590" t="s">
        <v>96</v>
      </c>
      <c r="E3" s="590" t="s">
        <v>320</v>
      </c>
    </row>
    <row r="4" spans="2:5">
      <c r="B4" s="590"/>
      <c r="C4" s="590"/>
      <c r="D4" s="590"/>
      <c r="E4" s="590"/>
    </row>
    <row r="5" spans="2:5">
      <c r="B5" s="256" t="s">
        <v>27</v>
      </c>
      <c r="C5" s="257">
        <v>25000000</v>
      </c>
      <c r="D5" s="258" t="s">
        <v>4</v>
      </c>
      <c r="E5" s="259">
        <v>42830</v>
      </c>
    </row>
    <row r="6" spans="2:5">
      <c r="B6" s="256" t="s">
        <v>26</v>
      </c>
      <c r="C6" s="257">
        <v>25000000</v>
      </c>
      <c r="D6" s="258" t="s">
        <v>4</v>
      </c>
      <c r="E6" s="259">
        <v>42831</v>
      </c>
    </row>
    <row r="7" spans="2:5">
      <c r="B7" s="256" t="s">
        <v>27</v>
      </c>
      <c r="C7" s="257">
        <v>25000000</v>
      </c>
      <c r="D7" s="258" t="s">
        <v>4</v>
      </c>
      <c r="E7" s="259">
        <v>42845</v>
      </c>
    </row>
    <row r="8" spans="2:5">
      <c r="B8" s="256" t="s">
        <v>10</v>
      </c>
      <c r="C8" s="257">
        <v>25000000</v>
      </c>
      <c r="D8" s="258" t="s">
        <v>4</v>
      </c>
      <c r="E8" s="259">
        <v>42845</v>
      </c>
    </row>
    <row r="9" spans="2:5">
      <c r="B9" s="256" t="s">
        <v>26</v>
      </c>
      <c r="C9" s="257">
        <v>25000000</v>
      </c>
      <c r="D9" s="258" t="s">
        <v>4</v>
      </c>
      <c r="E9" s="259">
        <v>42845</v>
      </c>
    </row>
    <row r="10" spans="2:5">
      <c r="B10" s="256" t="s">
        <v>26</v>
      </c>
      <c r="C10" s="257">
        <v>25000000</v>
      </c>
      <c r="D10" s="258" t="s">
        <v>4</v>
      </c>
      <c r="E10" s="259">
        <v>42838</v>
      </c>
    </row>
    <row r="11" spans="2:5">
      <c r="B11" s="256" t="s">
        <v>10</v>
      </c>
      <c r="C11" s="257">
        <v>25000000</v>
      </c>
      <c r="D11" s="258" t="s">
        <v>4</v>
      </c>
      <c r="E11" s="259">
        <v>42838</v>
      </c>
    </row>
    <row r="12" spans="2:5">
      <c r="B12" s="256" t="s">
        <v>10</v>
      </c>
      <c r="C12" s="257">
        <v>25000000</v>
      </c>
      <c r="D12" s="258" t="s">
        <v>4</v>
      </c>
      <c r="E12" s="259">
        <v>42838</v>
      </c>
    </row>
    <row r="13" spans="2:5">
      <c r="B13" s="256" t="s">
        <v>27</v>
      </c>
      <c r="C13" s="257">
        <v>25000000</v>
      </c>
      <c r="D13" s="258" t="s">
        <v>4</v>
      </c>
      <c r="E13" s="259">
        <v>42850</v>
      </c>
    </row>
    <row r="14" spans="2:5">
      <c r="B14" s="256" t="s">
        <v>26</v>
      </c>
      <c r="C14" s="257">
        <v>25000000</v>
      </c>
      <c r="D14" s="258" t="s">
        <v>4</v>
      </c>
      <c r="E14" s="259">
        <v>42851</v>
      </c>
    </row>
    <row r="15" spans="2:5">
      <c r="B15" s="256" t="s">
        <v>10</v>
      </c>
      <c r="C15" s="257">
        <v>25000000</v>
      </c>
      <c r="D15" s="258" t="s">
        <v>4</v>
      </c>
      <c r="E15" s="259">
        <v>42852</v>
      </c>
    </row>
    <row r="16" spans="2:5">
      <c r="B16" s="256" t="s">
        <v>27</v>
      </c>
      <c r="C16" s="257">
        <v>25000000</v>
      </c>
      <c r="D16" s="258" t="s">
        <v>4</v>
      </c>
      <c r="E16" s="259">
        <v>42835</v>
      </c>
    </row>
    <row r="17" spans="2:5">
      <c r="B17" s="256" t="s">
        <v>10</v>
      </c>
      <c r="C17" s="257">
        <v>25000000</v>
      </c>
      <c r="D17" s="258" t="s">
        <v>4</v>
      </c>
      <c r="E17" s="259">
        <v>42835</v>
      </c>
    </row>
    <row r="18" spans="2:5">
      <c r="B18" s="256" t="s">
        <v>26</v>
      </c>
      <c r="C18" s="257">
        <v>25000000</v>
      </c>
      <c r="D18" s="258" t="s">
        <v>4</v>
      </c>
      <c r="E18" s="259">
        <v>42835</v>
      </c>
    </row>
    <row r="19" spans="2:5">
      <c r="B19" s="256" t="s">
        <v>10</v>
      </c>
      <c r="C19" s="257">
        <v>25000000</v>
      </c>
      <c r="D19" s="258" t="s">
        <v>4</v>
      </c>
      <c r="E19" s="259">
        <v>42842</v>
      </c>
    </row>
    <row r="20" spans="2:5">
      <c r="B20" s="256" t="s">
        <v>10</v>
      </c>
      <c r="C20" s="257">
        <v>25000000</v>
      </c>
      <c r="D20" s="258" t="s">
        <v>4</v>
      </c>
      <c r="E20" s="259">
        <v>42842</v>
      </c>
    </row>
    <row r="21" spans="2:5">
      <c r="B21" s="256" t="s">
        <v>26</v>
      </c>
      <c r="C21" s="257">
        <v>25000000</v>
      </c>
      <c r="D21" s="258" t="s">
        <v>4</v>
      </c>
      <c r="E21" s="259">
        <v>42842</v>
      </c>
    </row>
    <row r="22" spans="2:5">
      <c r="C22" s="171"/>
    </row>
  </sheetData>
  <mergeCells count="4">
    <mergeCell ref="B3:B4"/>
    <mergeCell ref="C3:C4"/>
    <mergeCell ref="E3:E4"/>
    <mergeCell ref="D3:D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1"/>
  <sheetViews>
    <sheetView workbookViewId="0">
      <selection activeCell="B15" sqref="B15:C15"/>
    </sheetView>
  </sheetViews>
  <sheetFormatPr defaultRowHeight="12.75"/>
  <cols>
    <col min="1" max="1" width="15.7109375" bestFit="1" customWidth="1"/>
    <col min="2" max="2" width="15.7109375" style="86" customWidth="1"/>
    <col min="3" max="3" width="7" customWidth="1"/>
    <col min="4" max="5" width="15.7109375" customWidth="1"/>
    <col min="6" max="6" width="4.42578125" customWidth="1"/>
    <col min="7" max="7" width="15.7109375" customWidth="1"/>
    <col min="9" max="10" width="20.28515625" bestFit="1" customWidth="1"/>
  </cols>
  <sheetData>
    <row r="1" spans="1:10" ht="21">
      <c r="B1" s="553" t="s">
        <v>92</v>
      </c>
      <c r="C1" s="553"/>
      <c r="D1" s="553"/>
      <c r="E1" s="553"/>
      <c r="F1" s="553"/>
      <c r="G1" s="553"/>
    </row>
    <row r="2" spans="1:10" ht="21">
      <c r="A2" s="207"/>
      <c r="B2" s="553">
        <f>+RANGKUMAN!D1</f>
        <v>42971</v>
      </c>
      <c r="C2" s="553"/>
      <c r="D2" s="553"/>
      <c r="E2" s="553"/>
      <c r="F2" s="553"/>
      <c r="G2" s="553"/>
    </row>
    <row r="3" spans="1:10" ht="21">
      <c r="B3" s="194"/>
      <c r="C3" s="194"/>
      <c r="D3" s="194"/>
      <c r="E3" s="194"/>
      <c r="F3" s="194"/>
      <c r="G3" s="194"/>
    </row>
    <row r="4" spans="1:10" ht="15.75">
      <c r="B4" s="84" t="s">
        <v>66</v>
      </c>
      <c r="C4" s="78" t="s">
        <v>67</v>
      </c>
      <c r="D4" s="82" t="s">
        <v>68</v>
      </c>
      <c r="E4" s="78" t="s">
        <v>69</v>
      </c>
      <c r="F4" s="83"/>
      <c r="G4" s="78" t="s">
        <v>90</v>
      </c>
    </row>
    <row r="5" spans="1:10">
      <c r="B5" s="85" t="s">
        <v>237</v>
      </c>
      <c r="C5" s="85">
        <v>1</v>
      </c>
      <c r="D5" s="87">
        <v>10591.77</v>
      </c>
      <c r="E5" s="88">
        <v>10477.959999999999</v>
      </c>
      <c r="F5" s="89"/>
      <c r="G5" s="88">
        <f t="shared" ref="G5:G11" si="0">(+D5+E5)/2</f>
        <v>10534.865</v>
      </c>
    </row>
    <row r="6" spans="1:10">
      <c r="B6" s="85" t="s">
        <v>778</v>
      </c>
      <c r="C6" s="85">
        <v>1</v>
      </c>
      <c r="D6" s="87">
        <v>9846.5300000000007</v>
      </c>
      <c r="E6" s="88">
        <v>9744.5499999999993</v>
      </c>
      <c r="F6" s="89"/>
      <c r="G6" s="88">
        <f t="shared" si="0"/>
        <v>9795.5400000000009</v>
      </c>
    </row>
    <row r="7" spans="1:10">
      <c r="B7" s="85" t="s">
        <v>779</v>
      </c>
      <c r="C7" s="85">
        <v>1</v>
      </c>
      <c r="D7" s="87">
        <v>10663.22</v>
      </c>
      <c r="E7" s="88">
        <v>10553.3</v>
      </c>
      <c r="F7" s="89"/>
      <c r="G7" s="88">
        <f t="shared" si="0"/>
        <v>10608.259999999998</v>
      </c>
    </row>
    <row r="8" spans="1:10">
      <c r="B8" s="85" t="s">
        <v>780</v>
      </c>
      <c r="C8" s="85">
        <v>1</v>
      </c>
      <c r="D8" s="87">
        <v>13845.12</v>
      </c>
      <c r="E8" s="88">
        <v>13705.35</v>
      </c>
      <c r="F8" s="89"/>
      <c r="G8" s="88">
        <f t="shared" si="0"/>
        <v>13775.235000000001</v>
      </c>
    </row>
    <row r="9" spans="1:10">
      <c r="B9" s="85" t="s">
        <v>781</v>
      </c>
      <c r="C9" s="85">
        <v>1</v>
      </c>
      <c r="D9" s="87">
        <v>2012.58</v>
      </c>
      <c r="E9" s="88">
        <v>1991.87</v>
      </c>
      <c r="F9" s="89"/>
      <c r="G9" s="88">
        <f t="shared" si="0"/>
        <v>2002.2249999999999</v>
      </c>
    </row>
    <row r="10" spans="1:10">
      <c r="B10" s="85" t="s">
        <v>782</v>
      </c>
      <c r="C10" s="85">
        <v>1</v>
      </c>
      <c r="D10" s="87">
        <v>2012.37</v>
      </c>
      <c r="E10" s="88">
        <v>1992.26</v>
      </c>
      <c r="F10" s="89"/>
      <c r="G10" s="88">
        <f t="shared" si="0"/>
        <v>2002.3150000000001</v>
      </c>
    </row>
    <row r="11" spans="1:10">
      <c r="B11" s="85" t="s">
        <v>783</v>
      </c>
      <c r="C11" s="85">
        <v>1</v>
      </c>
      <c r="D11" s="87">
        <v>2120.44</v>
      </c>
      <c r="E11" s="88">
        <v>2098.98</v>
      </c>
      <c r="F11" s="89"/>
      <c r="G11" s="88">
        <f t="shared" si="0"/>
        <v>2109.71</v>
      </c>
    </row>
    <row r="12" spans="1:10">
      <c r="B12" s="85" t="s">
        <v>13</v>
      </c>
      <c r="C12" s="85">
        <v>1</v>
      </c>
      <c r="D12" s="87">
        <v>15770.32</v>
      </c>
      <c r="E12" s="88">
        <v>15611.4</v>
      </c>
      <c r="F12" s="89"/>
      <c r="G12" s="88">
        <f t="shared" ref="G12:G29" si="1">(+D12+E12)/2</f>
        <v>15690.86</v>
      </c>
    </row>
    <row r="13" spans="1:10">
      <c r="B13" s="85" t="s">
        <v>784</v>
      </c>
      <c r="C13" s="85">
        <v>1</v>
      </c>
      <c r="D13" s="87">
        <v>17193.02</v>
      </c>
      <c r="E13" s="88">
        <v>17018.55</v>
      </c>
      <c r="F13" s="89"/>
      <c r="G13" s="88">
        <f t="shared" si="1"/>
        <v>17105.785</v>
      </c>
      <c r="J13" s="191"/>
    </row>
    <row r="14" spans="1:10">
      <c r="B14" s="85" t="s">
        <v>785</v>
      </c>
      <c r="C14" s="85">
        <v>1</v>
      </c>
      <c r="D14" s="87">
        <v>1713.33</v>
      </c>
      <c r="E14" s="88">
        <v>1696.18</v>
      </c>
      <c r="F14" s="89"/>
      <c r="G14" s="88">
        <f t="shared" si="1"/>
        <v>1704.7550000000001</v>
      </c>
    </row>
    <row r="15" spans="1:10">
      <c r="B15" s="85" t="s">
        <v>1</v>
      </c>
      <c r="C15" s="85">
        <v>100</v>
      </c>
      <c r="D15" s="87">
        <v>12234.49</v>
      </c>
      <c r="E15" s="88">
        <v>12106.7</v>
      </c>
      <c r="F15" s="89"/>
      <c r="G15" s="88">
        <f>(+D15+E15)/2/100</f>
        <v>121.70595000000002</v>
      </c>
      <c r="I15" s="191"/>
      <c r="J15" s="191"/>
    </row>
    <row r="16" spans="1:10">
      <c r="B16" s="85" t="s">
        <v>786</v>
      </c>
      <c r="C16" s="85">
        <v>1</v>
      </c>
      <c r="D16" s="90">
        <v>11.88</v>
      </c>
      <c r="E16" s="91">
        <v>11.75</v>
      </c>
      <c r="F16" s="89"/>
      <c r="G16" s="88">
        <f t="shared" si="1"/>
        <v>11.815000000000001</v>
      </c>
      <c r="I16" s="191"/>
      <c r="J16" s="191"/>
    </row>
    <row r="17" spans="2:10">
      <c r="B17" s="85" t="s">
        <v>787</v>
      </c>
      <c r="C17" s="85">
        <v>1</v>
      </c>
      <c r="D17" s="87">
        <v>44459.55</v>
      </c>
      <c r="E17" s="88">
        <v>43927.86</v>
      </c>
      <c r="F17" s="89"/>
      <c r="G17" s="88">
        <f t="shared" si="1"/>
        <v>44193.705000000002</v>
      </c>
      <c r="I17" s="191"/>
    </row>
    <row r="18" spans="2:10">
      <c r="B18" s="85" t="s">
        <v>788</v>
      </c>
      <c r="C18" s="85">
        <v>1</v>
      </c>
      <c r="D18" s="90">
        <v>1.62</v>
      </c>
      <c r="E18" s="91">
        <v>1.6</v>
      </c>
      <c r="F18" s="89"/>
      <c r="G18" s="88">
        <f t="shared" si="1"/>
        <v>1.61</v>
      </c>
      <c r="I18" s="191"/>
    </row>
    <row r="19" spans="2:10">
      <c r="B19" s="85" t="s">
        <v>238</v>
      </c>
      <c r="C19" s="85">
        <v>1</v>
      </c>
      <c r="D19" s="87">
        <v>3132.21</v>
      </c>
      <c r="E19" s="88">
        <v>3098.74</v>
      </c>
      <c r="F19" s="89"/>
      <c r="G19" s="88">
        <f t="shared" si="1"/>
        <v>3115.4749999999999</v>
      </c>
      <c r="I19" s="191"/>
      <c r="J19" s="191"/>
    </row>
    <row r="20" spans="2:10">
      <c r="B20" s="85" t="s">
        <v>789</v>
      </c>
      <c r="C20" s="85">
        <v>1</v>
      </c>
      <c r="D20" s="87">
        <v>1695.3</v>
      </c>
      <c r="E20" s="88">
        <v>1677.39</v>
      </c>
      <c r="F20" s="89"/>
      <c r="G20" s="88">
        <f t="shared" si="1"/>
        <v>1686.345</v>
      </c>
      <c r="I20" s="191"/>
      <c r="J20" s="191"/>
    </row>
    <row r="21" spans="2:10">
      <c r="B21" s="85" t="s">
        <v>790</v>
      </c>
      <c r="C21" s="85">
        <v>1</v>
      </c>
      <c r="D21" s="87">
        <v>9718.84</v>
      </c>
      <c r="E21" s="88">
        <v>9616.41</v>
      </c>
      <c r="F21" s="89"/>
      <c r="G21" s="88">
        <f t="shared" si="1"/>
        <v>9667.625</v>
      </c>
      <c r="I21" s="191"/>
      <c r="J21" s="191"/>
    </row>
    <row r="22" spans="2:10">
      <c r="B22" s="85" t="s">
        <v>791</v>
      </c>
      <c r="C22" s="85">
        <v>1</v>
      </c>
      <c r="D22" s="87">
        <v>4337.8100000000004</v>
      </c>
      <c r="E22" s="88">
        <v>4075.43</v>
      </c>
      <c r="F22" s="89"/>
      <c r="G22" s="88">
        <f t="shared" si="1"/>
        <v>4206.62</v>
      </c>
      <c r="I22" s="272"/>
    </row>
    <row r="23" spans="2:10">
      <c r="B23" s="85" t="s">
        <v>792</v>
      </c>
      <c r="C23" s="85">
        <v>1</v>
      </c>
      <c r="D23" s="90">
        <v>262.2</v>
      </c>
      <c r="E23" s="91">
        <v>259.45</v>
      </c>
      <c r="F23" s="89"/>
      <c r="G23" s="88">
        <f t="shared" si="1"/>
        <v>260.82499999999999</v>
      </c>
      <c r="I23" s="191"/>
    </row>
    <row r="24" spans="2:10">
      <c r="B24" s="85" t="s">
        <v>793</v>
      </c>
      <c r="C24" s="85">
        <v>1</v>
      </c>
      <c r="D24" s="87">
        <v>3575.64</v>
      </c>
      <c r="E24" s="88">
        <v>3539.72</v>
      </c>
      <c r="F24" s="89"/>
      <c r="G24" s="88">
        <f t="shared" si="1"/>
        <v>3557.68</v>
      </c>
      <c r="I24" s="171"/>
      <c r="J24" s="191"/>
    </row>
    <row r="25" spans="2:10">
      <c r="B25" s="85" t="s">
        <v>794</v>
      </c>
      <c r="C25" s="85">
        <v>1</v>
      </c>
      <c r="D25" s="87">
        <v>1655.76</v>
      </c>
      <c r="E25" s="88">
        <v>1638.26</v>
      </c>
      <c r="F25" s="89"/>
      <c r="G25" s="88">
        <f t="shared" si="1"/>
        <v>1647.01</v>
      </c>
      <c r="J25" s="191"/>
    </row>
    <row r="26" spans="2:10">
      <c r="B26" s="85" t="s">
        <v>795</v>
      </c>
      <c r="C26" s="85">
        <v>1</v>
      </c>
      <c r="D26" s="87">
        <v>9846.5300000000007</v>
      </c>
      <c r="E26" s="88">
        <v>9744.5499999999993</v>
      </c>
      <c r="F26" s="89"/>
      <c r="G26" s="88">
        <f t="shared" si="1"/>
        <v>9795.5400000000009</v>
      </c>
      <c r="I26" s="191"/>
    </row>
    <row r="27" spans="2:10">
      <c r="B27" s="85" t="s">
        <v>796</v>
      </c>
      <c r="C27" s="85">
        <v>1</v>
      </c>
      <c r="D27" s="90">
        <v>403.4</v>
      </c>
      <c r="E27" s="91">
        <v>399.25</v>
      </c>
      <c r="F27" s="89"/>
      <c r="G27" s="88">
        <f t="shared" si="1"/>
        <v>401.32499999999999</v>
      </c>
      <c r="J27" s="191"/>
    </row>
    <row r="28" spans="2:10">
      <c r="B28" s="85" t="s">
        <v>4</v>
      </c>
      <c r="C28" s="85">
        <v>1</v>
      </c>
      <c r="D28" s="87">
        <v>13409</v>
      </c>
      <c r="E28" s="88">
        <v>13275</v>
      </c>
      <c r="F28" s="89"/>
      <c r="G28" s="88">
        <f t="shared" si="1"/>
        <v>13342</v>
      </c>
      <c r="I28" s="191"/>
    </row>
    <row r="29" spans="2:10">
      <c r="B29" s="85" t="s">
        <v>797</v>
      </c>
      <c r="C29" s="85">
        <v>1</v>
      </c>
      <c r="D29" s="90">
        <v>0.59</v>
      </c>
      <c r="E29" s="91">
        <v>0.57999999999999996</v>
      </c>
      <c r="F29" s="89"/>
      <c r="G29" s="88">
        <f t="shared" si="1"/>
        <v>0.58499999999999996</v>
      </c>
      <c r="I29" s="191"/>
    </row>
    <row r="30" spans="2:10">
      <c r="I30" s="191"/>
    </row>
    <row r="31" spans="2:10">
      <c r="J31" s="191"/>
    </row>
  </sheetData>
  <mergeCells count="2">
    <mergeCell ref="B1:G1"/>
    <mergeCell ref="B2:G2"/>
  </mergeCells>
  <pageMargins left="0.7" right="0.7" top="0.75" bottom="0.75" header="0.3" footer="0.3"/>
  <pageSetup orientation="portrait" r:id="rId1"/>
  <ignoredErrors>
    <ignoredError sqref="G15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H7:I106"/>
  <sheetViews>
    <sheetView workbookViewId="0">
      <selection activeCell="N42" sqref="N42"/>
    </sheetView>
  </sheetViews>
  <sheetFormatPr defaultRowHeight="12.75"/>
  <sheetData>
    <row r="7" spans="8:9">
      <c r="H7" t="s">
        <v>339</v>
      </c>
      <c r="I7" t="s">
        <v>287</v>
      </c>
    </row>
    <row r="8" spans="8:9">
      <c r="H8" t="s">
        <v>340</v>
      </c>
      <c r="I8" t="s">
        <v>8</v>
      </c>
    </row>
    <row r="9" spans="8:9">
      <c r="H9" t="s">
        <v>341</v>
      </c>
      <c r="I9" t="s">
        <v>2</v>
      </c>
    </row>
    <row r="10" spans="8:9">
      <c r="H10" t="s">
        <v>342</v>
      </c>
      <c r="I10" t="s">
        <v>286</v>
      </c>
    </row>
    <row r="11" spans="8:9">
      <c r="H11" t="s">
        <v>343</v>
      </c>
      <c r="I11" t="s">
        <v>344</v>
      </c>
    </row>
    <row r="12" spans="8:9">
      <c r="H12" t="s">
        <v>345</v>
      </c>
      <c r="I12" t="s">
        <v>289</v>
      </c>
    </row>
    <row r="13" spans="8:9">
      <c r="H13" t="s">
        <v>346</v>
      </c>
      <c r="I13" t="s">
        <v>290</v>
      </c>
    </row>
    <row r="14" spans="8:9">
      <c r="H14" t="s">
        <v>347</v>
      </c>
      <c r="I14" t="s">
        <v>348</v>
      </c>
    </row>
    <row r="15" spans="8:9">
      <c r="H15" t="s">
        <v>349</v>
      </c>
      <c r="I15" t="s">
        <v>350</v>
      </c>
    </row>
    <row r="16" spans="8:9">
      <c r="H16" t="s">
        <v>351</v>
      </c>
      <c r="I16" t="s">
        <v>352</v>
      </c>
    </row>
    <row r="17" spans="8:9">
      <c r="H17" t="s">
        <v>353</v>
      </c>
      <c r="I17" t="s">
        <v>7</v>
      </c>
    </row>
    <row r="18" spans="8:9">
      <c r="H18" t="s">
        <v>354</v>
      </c>
      <c r="I18" t="s">
        <v>17</v>
      </c>
    </row>
    <row r="19" spans="8:9">
      <c r="H19" t="s">
        <v>355</v>
      </c>
      <c r="I19" t="s">
        <v>356</v>
      </c>
    </row>
    <row r="20" spans="8:9">
      <c r="H20" t="s">
        <v>357</v>
      </c>
      <c r="I20" t="s">
        <v>5</v>
      </c>
    </row>
    <row r="21" spans="8:9">
      <c r="H21" t="s">
        <v>358</v>
      </c>
      <c r="I21" t="s">
        <v>359</v>
      </c>
    </row>
    <row r="22" spans="8:9">
      <c r="H22" t="s">
        <v>360</v>
      </c>
      <c r="I22" t="s">
        <v>164</v>
      </c>
    </row>
    <row r="23" spans="8:9">
      <c r="H23" t="s">
        <v>361</v>
      </c>
      <c r="I23" t="s">
        <v>19</v>
      </c>
    </row>
    <row r="24" spans="8:9">
      <c r="H24" t="s">
        <v>362</v>
      </c>
      <c r="I24" t="s">
        <v>363</v>
      </c>
    </row>
    <row r="25" spans="8:9">
      <c r="H25" t="s">
        <v>364</v>
      </c>
      <c r="I25" t="s">
        <v>365</v>
      </c>
    </row>
    <row r="26" spans="8:9">
      <c r="H26" t="s">
        <v>366</v>
      </c>
      <c r="I26" t="s">
        <v>367</v>
      </c>
    </row>
    <row r="27" spans="8:9">
      <c r="H27" t="s">
        <v>368</v>
      </c>
      <c r="I27" t="s">
        <v>369</v>
      </c>
    </row>
    <row r="28" spans="8:9">
      <c r="H28" t="s">
        <v>370</v>
      </c>
      <c r="I28" t="s">
        <v>371</v>
      </c>
    </row>
    <row r="29" spans="8:9">
      <c r="H29" t="s">
        <v>372</v>
      </c>
      <c r="I29" t="s">
        <v>373</v>
      </c>
    </row>
    <row r="30" spans="8:9">
      <c r="H30" t="s">
        <v>374</v>
      </c>
      <c r="I30" t="s">
        <v>375</v>
      </c>
    </row>
    <row r="31" spans="8:9">
      <c r="H31" t="s">
        <v>376</v>
      </c>
      <c r="I31" t="s">
        <v>377</v>
      </c>
    </row>
    <row r="32" spans="8:9">
      <c r="H32" t="s">
        <v>378</v>
      </c>
      <c r="I32" t="s">
        <v>379</v>
      </c>
    </row>
    <row r="33" spans="8:9">
      <c r="H33" t="s">
        <v>380</v>
      </c>
      <c r="I33" t="s">
        <v>175</v>
      </c>
    </row>
    <row r="34" spans="8:9">
      <c r="H34" t="s">
        <v>381</v>
      </c>
      <c r="I34" t="s">
        <v>382</v>
      </c>
    </row>
    <row r="35" spans="8:9">
      <c r="H35" t="s">
        <v>383</v>
      </c>
      <c r="I35" t="s">
        <v>384</v>
      </c>
    </row>
    <row r="36" spans="8:9">
      <c r="H36" t="s">
        <v>385</v>
      </c>
      <c r="I36" t="s">
        <v>386</v>
      </c>
    </row>
    <row r="37" spans="8:9">
      <c r="H37" t="s">
        <v>387</v>
      </c>
      <c r="I37" t="s">
        <v>388</v>
      </c>
    </row>
    <row r="38" spans="8:9">
      <c r="H38" t="s">
        <v>389</v>
      </c>
      <c r="I38" t="s">
        <v>390</v>
      </c>
    </row>
    <row r="39" spans="8:9">
      <c r="H39" t="s">
        <v>391</v>
      </c>
      <c r="I39" t="s">
        <v>392</v>
      </c>
    </row>
    <row r="40" spans="8:9">
      <c r="H40" t="s">
        <v>393</v>
      </c>
      <c r="I40" t="s">
        <v>170</v>
      </c>
    </row>
    <row r="41" spans="8:9">
      <c r="H41" t="s">
        <v>394</v>
      </c>
      <c r="I41" t="s">
        <v>395</v>
      </c>
    </row>
    <row r="42" spans="8:9">
      <c r="H42" t="s">
        <v>396</v>
      </c>
      <c r="I42" t="s">
        <v>397</v>
      </c>
    </row>
    <row r="43" spans="8:9">
      <c r="H43" t="s">
        <v>398</v>
      </c>
      <c r="I43" t="s">
        <v>173</v>
      </c>
    </row>
    <row r="44" spans="8:9">
      <c r="H44" t="s">
        <v>399</v>
      </c>
      <c r="I44" t="s">
        <v>400</v>
      </c>
    </row>
    <row r="45" spans="8:9">
      <c r="H45" t="s">
        <v>401</v>
      </c>
      <c r="I45" t="s">
        <v>174</v>
      </c>
    </row>
    <row r="46" spans="8:9">
      <c r="H46" t="s">
        <v>402</v>
      </c>
      <c r="I46" t="s">
        <v>403</v>
      </c>
    </row>
    <row r="47" spans="8:9">
      <c r="H47" t="s">
        <v>404</v>
      </c>
      <c r="I47" t="s">
        <v>405</v>
      </c>
    </row>
    <row r="48" spans="8:9">
      <c r="H48" t="s">
        <v>406</v>
      </c>
      <c r="I48" t="s">
        <v>171</v>
      </c>
    </row>
    <row r="49" spans="8:9">
      <c r="H49" t="s">
        <v>407</v>
      </c>
      <c r="I49" t="s">
        <v>161</v>
      </c>
    </row>
    <row r="50" spans="8:9">
      <c r="H50" t="s">
        <v>408</v>
      </c>
      <c r="I50" t="s">
        <v>172</v>
      </c>
    </row>
    <row r="51" spans="8:9">
      <c r="H51" t="s">
        <v>409</v>
      </c>
      <c r="I51" t="s">
        <v>410</v>
      </c>
    </row>
    <row r="52" spans="8:9">
      <c r="H52" t="s">
        <v>411</v>
      </c>
      <c r="I52" t="s">
        <v>3</v>
      </c>
    </row>
    <row r="53" spans="8:9">
      <c r="H53" t="s">
        <v>412</v>
      </c>
      <c r="I53" t="s">
        <v>413</v>
      </c>
    </row>
    <row r="54" spans="8:9">
      <c r="H54" t="s">
        <v>414</v>
      </c>
      <c r="I54" t="s">
        <v>169</v>
      </c>
    </row>
    <row r="55" spans="8:9">
      <c r="H55" t="s">
        <v>415</v>
      </c>
      <c r="I55" t="s">
        <v>416</v>
      </c>
    </row>
    <row r="56" spans="8:9">
      <c r="H56" t="s">
        <v>417</v>
      </c>
      <c r="I56" t="s">
        <v>418</v>
      </c>
    </row>
    <row r="57" spans="8:9">
      <c r="H57" t="s">
        <v>419</v>
      </c>
      <c r="I57" t="s">
        <v>420</v>
      </c>
    </row>
    <row r="58" spans="8:9">
      <c r="H58" t="s">
        <v>421</v>
      </c>
      <c r="I58" t="s">
        <v>422</v>
      </c>
    </row>
    <row r="59" spans="8:9">
      <c r="H59" t="s">
        <v>423</v>
      </c>
      <c r="I59" t="s">
        <v>424</v>
      </c>
    </row>
    <row r="60" spans="8:9">
      <c r="H60" t="s">
        <v>425</v>
      </c>
      <c r="I60" t="s">
        <v>426</v>
      </c>
    </row>
    <row r="69" spans="9:9">
      <c r="I69" t="s">
        <v>5</v>
      </c>
    </row>
    <row r="71" spans="9:9">
      <c r="I71" t="s">
        <v>281</v>
      </c>
    </row>
    <row r="72" spans="9:9">
      <c r="I72" t="s">
        <v>282</v>
      </c>
    </row>
    <row r="73" spans="9:9">
      <c r="I73" t="s">
        <v>283</v>
      </c>
    </row>
    <row r="74" spans="9:9">
      <c r="I74" t="s">
        <v>284</v>
      </c>
    </row>
    <row r="75" spans="9:9">
      <c r="I75" t="s">
        <v>17</v>
      </c>
    </row>
    <row r="76" spans="9:9">
      <c r="I76" t="s">
        <v>270</v>
      </c>
    </row>
    <row r="77" spans="9:9">
      <c r="I77" t="s">
        <v>168</v>
      </c>
    </row>
    <row r="78" spans="9:9">
      <c r="I78" t="s">
        <v>285</v>
      </c>
    </row>
    <row r="79" spans="9:9">
      <c r="I79" t="s">
        <v>7</v>
      </c>
    </row>
    <row r="81" spans="9:9">
      <c r="I81" t="s">
        <v>6</v>
      </c>
    </row>
    <row r="83" spans="9:9">
      <c r="I83" t="s">
        <v>8</v>
      </c>
    </row>
    <row r="84" spans="9:9">
      <c r="I84" t="s">
        <v>3</v>
      </c>
    </row>
    <row r="85" spans="9:9">
      <c r="I85" t="s">
        <v>286</v>
      </c>
    </row>
    <row r="86" spans="9:9">
      <c r="I86" t="s">
        <v>287</v>
      </c>
    </row>
    <row r="87" spans="9:9">
      <c r="I87" t="s">
        <v>288</v>
      </c>
    </row>
    <row r="88" spans="9:9">
      <c r="I88" t="s">
        <v>289</v>
      </c>
    </row>
    <row r="89" spans="9:9">
      <c r="I89" t="s">
        <v>164</v>
      </c>
    </row>
    <row r="90" spans="9:9">
      <c r="I90" t="s">
        <v>19</v>
      </c>
    </row>
    <row r="92" spans="9:9">
      <c r="I92" t="s">
        <v>2</v>
      </c>
    </row>
    <row r="93" spans="9:9">
      <c r="I93" t="s">
        <v>290</v>
      </c>
    </row>
    <row r="94" spans="9:9">
      <c r="I94" t="s">
        <v>169</v>
      </c>
    </row>
    <row r="96" spans="9:9">
      <c r="I96" t="s">
        <v>170</v>
      </c>
    </row>
    <row r="97" spans="9:9">
      <c r="I97" t="s">
        <v>171</v>
      </c>
    </row>
    <row r="98" spans="9:9">
      <c r="I98" t="s">
        <v>161</v>
      </c>
    </row>
    <row r="99" spans="9:9">
      <c r="I99" t="s">
        <v>172</v>
      </c>
    </row>
    <row r="100" spans="9:9">
      <c r="I100" t="s">
        <v>173</v>
      </c>
    </row>
    <row r="101" spans="9:9">
      <c r="I101" t="s">
        <v>174</v>
      </c>
    </row>
    <row r="103" spans="9:9">
      <c r="I103" t="s">
        <v>175</v>
      </c>
    </row>
    <row r="105" spans="9:9">
      <c r="I105" t="s">
        <v>164</v>
      </c>
    </row>
    <row r="106" spans="9:9">
      <c r="I106" t="s">
        <v>19</v>
      </c>
    </row>
  </sheetData>
  <conditionalFormatting sqref="I1:I1048576">
    <cfRule type="duplicateValues" dxfId="19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E50"/>
  <sheetViews>
    <sheetView showGridLines="0" workbookViewId="0">
      <selection activeCell="A65" sqref="A65"/>
    </sheetView>
  </sheetViews>
  <sheetFormatPr defaultRowHeight="15" customHeight="1"/>
  <cols>
    <col min="1" max="1" width="47.5703125" customWidth="1"/>
    <col min="2" max="2" width="13.5703125" customWidth="1"/>
    <col min="3" max="3" width="19.42578125" customWidth="1"/>
    <col min="4" max="4" width="12.7109375" bestFit="1" customWidth="1"/>
    <col min="5" max="5" width="21.7109375" customWidth="1"/>
  </cols>
  <sheetData>
    <row r="8" spans="1:5" ht="15" customHeight="1">
      <c r="A8" s="591" t="s">
        <v>488</v>
      </c>
      <c r="B8" s="591"/>
      <c r="C8" s="591"/>
      <c r="D8" s="591"/>
      <c r="E8" s="591"/>
    </row>
    <row r="9" spans="1:5" ht="15" customHeight="1">
      <c r="A9" s="328"/>
      <c r="B9" s="328"/>
      <c r="C9" s="328"/>
      <c r="D9" s="328"/>
    </row>
    <row r="10" spans="1:5" ht="15" customHeight="1">
      <c r="A10" s="333" t="s">
        <v>489</v>
      </c>
      <c r="B10" s="334" t="s">
        <v>490</v>
      </c>
      <c r="C10" s="335" t="s">
        <v>99</v>
      </c>
      <c r="D10" s="334" t="s">
        <v>96</v>
      </c>
      <c r="E10" s="336" t="s">
        <v>60</v>
      </c>
    </row>
    <row r="11" spans="1:5" s="327" customFormat="1" ht="15" customHeight="1">
      <c r="A11" s="329" t="s">
        <v>306</v>
      </c>
      <c r="B11" s="330" t="s">
        <v>15</v>
      </c>
      <c r="C11" s="331">
        <v>42938</v>
      </c>
      <c r="D11" s="330" t="s">
        <v>4</v>
      </c>
      <c r="E11" s="332">
        <v>7102952</v>
      </c>
    </row>
    <row r="12" spans="1:5" ht="15" customHeight="1">
      <c r="A12" s="329" t="s">
        <v>206</v>
      </c>
      <c r="B12" s="330" t="s">
        <v>15</v>
      </c>
      <c r="C12" s="331">
        <v>42938</v>
      </c>
      <c r="D12" s="330" t="s">
        <v>4</v>
      </c>
      <c r="E12" s="332">
        <v>2948022.41</v>
      </c>
    </row>
    <row r="13" spans="1:5" ht="15" customHeight="1">
      <c r="A13" s="329" t="s">
        <v>305</v>
      </c>
      <c r="B13" s="330" t="s">
        <v>15</v>
      </c>
      <c r="C13" s="331">
        <v>42940</v>
      </c>
      <c r="D13" s="330" t="s">
        <v>4</v>
      </c>
      <c r="E13" s="332">
        <v>1595274.19</v>
      </c>
    </row>
    <row r="14" spans="1:5" ht="15" customHeight="1">
      <c r="A14" s="329" t="s">
        <v>233</v>
      </c>
      <c r="B14" s="330" t="s">
        <v>15</v>
      </c>
      <c r="C14" s="331">
        <v>42940</v>
      </c>
      <c r="D14" s="330" t="s">
        <v>4</v>
      </c>
      <c r="E14" s="332">
        <v>1514053.4</v>
      </c>
    </row>
    <row r="15" spans="1:5" ht="15" customHeight="1">
      <c r="A15" s="329" t="s">
        <v>304</v>
      </c>
      <c r="B15" s="330" t="s">
        <v>15</v>
      </c>
      <c r="C15" s="331">
        <v>42940</v>
      </c>
      <c r="D15" s="330" t="s">
        <v>4</v>
      </c>
      <c r="E15" s="332">
        <v>1510151.05</v>
      </c>
    </row>
    <row r="16" spans="1:5" ht="15" customHeight="1">
      <c r="A16" s="329" t="s">
        <v>98</v>
      </c>
      <c r="B16" s="330" t="s">
        <v>16</v>
      </c>
      <c r="C16" s="331">
        <v>42941</v>
      </c>
      <c r="D16" s="330" t="s">
        <v>4</v>
      </c>
      <c r="E16" s="332">
        <v>2620067</v>
      </c>
    </row>
    <row r="17" spans="1:5" ht="15" customHeight="1">
      <c r="A17" s="329" t="s">
        <v>98</v>
      </c>
      <c r="B17" s="330" t="s">
        <v>16</v>
      </c>
      <c r="C17" s="331">
        <v>42941</v>
      </c>
      <c r="D17" s="330" t="s">
        <v>4</v>
      </c>
      <c r="E17" s="332">
        <v>7293243.3300000001</v>
      </c>
    </row>
    <row r="18" spans="1:5" ht="15" customHeight="1">
      <c r="A18" s="329" t="s">
        <v>98</v>
      </c>
      <c r="B18" s="330" t="s">
        <v>16</v>
      </c>
      <c r="C18" s="331">
        <v>42941</v>
      </c>
      <c r="D18" s="330" t="s">
        <v>4</v>
      </c>
      <c r="E18" s="332">
        <v>1613619.41</v>
      </c>
    </row>
    <row r="19" spans="1:5" ht="15" customHeight="1">
      <c r="A19" s="329" t="s">
        <v>310</v>
      </c>
      <c r="B19" s="330" t="s">
        <v>16</v>
      </c>
      <c r="C19" s="331">
        <v>42941</v>
      </c>
      <c r="D19" s="330" t="s">
        <v>4</v>
      </c>
      <c r="E19" s="332">
        <v>11281.05</v>
      </c>
    </row>
    <row r="20" spans="1:5" ht="15" customHeight="1">
      <c r="A20" s="329" t="s">
        <v>327</v>
      </c>
      <c r="B20" s="330" t="s">
        <v>16</v>
      </c>
      <c r="C20" s="331">
        <v>42941</v>
      </c>
      <c r="D20" s="330" t="s">
        <v>4</v>
      </c>
      <c r="E20" s="332">
        <v>9879203.1199999992</v>
      </c>
    </row>
    <row r="21" spans="1:5" ht="15" customHeight="1">
      <c r="A21" s="329" t="s">
        <v>328</v>
      </c>
      <c r="B21" s="330" t="s">
        <v>16</v>
      </c>
      <c r="C21" s="331">
        <v>42941</v>
      </c>
      <c r="D21" s="330" t="s">
        <v>4</v>
      </c>
      <c r="E21" s="332">
        <v>9248980.6999999993</v>
      </c>
    </row>
    <row r="22" spans="1:5" ht="15" customHeight="1">
      <c r="A22" s="329" t="s">
        <v>98</v>
      </c>
      <c r="B22" s="330" t="s">
        <v>16</v>
      </c>
      <c r="C22" s="331">
        <v>42941</v>
      </c>
      <c r="D22" s="330" t="s">
        <v>4</v>
      </c>
      <c r="E22" s="332">
        <v>3140014.6100000003</v>
      </c>
    </row>
    <row r="23" spans="1:5" ht="15" customHeight="1">
      <c r="A23" s="329" t="s">
        <v>98</v>
      </c>
      <c r="B23" s="330" t="s">
        <v>16</v>
      </c>
      <c r="C23" s="331">
        <v>42941</v>
      </c>
      <c r="D23" s="330" t="s">
        <v>4</v>
      </c>
      <c r="E23" s="332">
        <v>2680901.9</v>
      </c>
    </row>
    <row r="24" spans="1:5" ht="15" customHeight="1">
      <c r="A24" s="329" t="s">
        <v>205</v>
      </c>
      <c r="B24" s="330" t="s">
        <v>15</v>
      </c>
      <c r="C24" s="331">
        <v>42941</v>
      </c>
      <c r="D24" s="330" t="s">
        <v>4</v>
      </c>
      <c r="E24" s="332">
        <v>1655843.09</v>
      </c>
    </row>
    <row r="25" spans="1:5" ht="15" customHeight="1">
      <c r="A25" s="329" t="s">
        <v>260</v>
      </c>
      <c r="B25" s="330" t="s">
        <v>15</v>
      </c>
      <c r="C25" s="331">
        <v>42941</v>
      </c>
      <c r="D25" s="330" t="s">
        <v>4</v>
      </c>
      <c r="E25" s="332">
        <v>23052883.91</v>
      </c>
    </row>
    <row r="26" spans="1:5" ht="15" customHeight="1">
      <c r="A26" s="329" t="s">
        <v>267</v>
      </c>
      <c r="B26" s="330" t="s">
        <v>15</v>
      </c>
      <c r="C26" s="331">
        <v>42941</v>
      </c>
      <c r="D26" s="330" t="s">
        <v>4</v>
      </c>
      <c r="E26" s="332">
        <v>15346152.84</v>
      </c>
    </row>
    <row r="27" spans="1:5" ht="15" customHeight="1">
      <c r="A27" s="329" t="s">
        <v>268</v>
      </c>
      <c r="B27" s="330" t="s">
        <v>15</v>
      </c>
      <c r="C27" s="331">
        <v>42941</v>
      </c>
      <c r="D27" s="330" t="s">
        <v>4</v>
      </c>
      <c r="E27" s="332">
        <v>16650391.640000001</v>
      </c>
    </row>
    <row r="28" spans="1:5" ht="15" customHeight="1">
      <c r="A28" s="329" t="s">
        <v>262</v>
      </c>
      <c r="B28" s="330" t="s">
        <v>15</v>
      </c>
      <c r="C28" s="331">
        <v>42941</v>
      </c>
      <c r="D28" s="330" t="s">
        <v>4</v>
      </c>
      <c r="E28" s="332">
        <v>6942927.29</v>
      </c>
    </row>
    <row r="29" spans="1:5" ht="15" customHeight="1">
      <c r="A29" s="329" t="s">
        <v>334</v>
      </c>
      <c r="B29" s="330" t="s">
        <v>15</v>
      </c>
      <c r="C29" s="331">
        <v>42941</v>
      </c>
      <c r="D29" s="330" t="s">
        <v>4</v>
      </c>
      <c r="E29" s="332">
        <v>13262307.49</v>
      </c>
    </row>
    <row r="30" spans="1:5" ht="15" customHeight="1">
      <c r="A30" s="329" t="s">
        <v>256</v>
      </c>
      <c r="B30" s="330" t="s">
        <v>15</v>
      </c>
      <c r="C30" s="331">
        <v>42944</v>
      </c>
      <c r="D30" s="330" t="s">
        <v>4</v>
      </c>
      <c r="E30" s="332">
        <v>588729.96</v>
      </c>
    </row>
    <row r="31" spans="1:5" ht="15" customHeight="1">
      <c r="A31" s="329" t="s">
        <v>258</v>
      </c>
      <c r="B31" s="330" t="s">
        <v>15</v>
      </c>
      <c r="C31" s="331">
        <v>42944</v>
      </c>
      <c r="D31" s="330" t="s">
        <v>4</v>
      </c>
      <c r="E31" s="332">
        <v>1490554.28</v>
      </c>
    </row>
    <row r="32" spans="1:5" ht="15" customHeight="1">
      <c r="A32" s="329" t="s">
        <v>296</v>
      </c>
      <c r="B32" s="330" t="s">
        <v>15</v>
      </c>
      <c r="C32" s="331">
        <v>42944</v>
      </c>
      <c r="D32" s="330" t="s">
        <v>4</v>
      </c>
      <c r="E32" s="332">
        <v>3243554.3</v>
      </c>
    </row>
    <row r="33" spans="1:5" ht="15" customHeight="1">
      <c r="A33" s="329" t="s">
        <v>297</v>
      </c>
      <c r="B33" s="330" t="s">
        <v>15</v>
      </c>
      <c r="C33" s="331">
        <v>42944</v>
      </c>
      <c r="D33" s="330" t="s">
        <v>4</v>
      </c>
      <c r="E33" s="332">
        <v>7513252.8799999999</v>
      </c>
    </row>
    <row r="34" spans="1:5" ht="15" customHeight="1">
      <c r="A34" s="329" t="s">
        <v>210</v>
      </c>
      <c r="B34" s="330" t="s">
        <v>15</v>
      </c>
      <c r="C34" s="331">
        <v>42944</v>
      </c>
      <c r="D34" s="330" t="s">
        <v>4</v>
      </c>
      <c r="E34" s="332">
        <v>3911890.39</v>
      </c>
    </row>
    <row r="35" spans="1:5" ht="15" customHeight="1">
      <c r="A35" s="329" t="s">
        <v>211</v>
      </c>
      <c r="B35" s="330" t="s">
        <v>15</v>
      </c>
      <c r="C35" s="331">
        <v>42944</v>
      </c>
      <c r="D35" s="330" t="s">
        <v>4</v>
      </c>
      <c r="E35" s="332">
        <v>2127956.92</v>
      </c>
    </row>
    <row r="36" spans="1:5" ht="15" customHeight="1">
      <c r="A36" s="329" t="s">
        <v>208</v>
      </c>
      <c r="B36" s="330" t="s">
        <v>15</v>
      </c>
      <c r="C36" s="331">
        <v>42944</v>
      </c>
      <c r="D36" s="330" t="s">
        <v>4</v>
      </c>
      <c r="E36" s="332">
        <v>7576443.7300000004</v>
      </c>
    </row>
    <row r="37" spans="1:5" ht="15" customHeight="1">
      <c r="A37" s="329" t="s">
        <v>209</v>
      </c>
      <c r="B37" s="330" t="s">
        <v>15</v>
      </c>
      <c r="C37" s="331">
        <v>42944</v>
      </c>
      <c r="D37" s="330" t="s">
        <v>4</v>
      </c>
      <c r="E37" s="332">
        <v>7815963.5499999998</v>
      </c>
    </row>
    <row r="38" spans="1:5" ht="15" customHeight="1">
      <c r="A38" s="329" t="s">
        <v>331</v>
      </c>
      <c r="B38" s="330" t="s">
        <v>15</v>
      </c>
      <c r="C38" s="331">
        <v>42944</v>
      </c>
      <c r="D38" s="330" t="s">
        <v>4</v>
      </c>
      <c r="E38" s="332">
        <v>3207588.45</v>
      </c>
    </row>
    <row r="39" spans="1:5" ht="15" customHeight="1">
      <c r="A39" s="329" t="s">
        <v>298</v>
      </c>
      <c r="B39" s="330" t="s">
        <v>15</v>
      </c>
      <c r="C39" s="331">
        <v>42944</v>
      </c>
      <c r="D39" s="330" t="s">
        <v>4</v>
      </c>
      <c r="E39" s="332">
        <v>4000000</v>
      </c>
    </row>
    <row r="40" spans="1:5" ht="15" customHeight="1">
      <c r="A40" s="329" t="s">
        <v>329</v>
      </c>
      <c r="B40" s="330" t="s">
        <v>15</v>
      </c>
      <c r="C40" s="331">
        <v>42944</v>
      </c>
      <c r="D40" s="330" t="s">
        <v>4</v>
      </c>
      <c r="E40" s="332">
        <v>5638556.4299999997</v>
      </c>
    </row>
    <row r="41" spans="1:5" ht="15" customHeight="1">
      <c r="A41" s="329" t="s">
        <v>331</v>
      </c>
      <c r="B41" s="330" t="s">
        <v>15</v>
      </c>
      <c r="C41" s="331">
        <v>42945</v>
      </c>
      <c r="D41" s="330" t="s">
        <v>4</v>
      </c>
      <c r="E41" s="332">
        <v>3716175.67</v>
      </c>
    </row>
    <row r="42" spans="1:5" ht="15" customHeight="1">
      <c r="A42" s="329" t="s">
        <v>255</v>
      </c>
      <c r="B42" s="330" t="s">
        <v>15</v>
      </c>
      <c r="C42" s="331">
        <v>42945</v>
      </c>
      <c r="D42" s="330" t="s">
        <v>4</v>
      </c>
      <c r="E42" s="332">
        <v>4080088.93</v>
      </c>
    </row>
    <row r="43" spans="1:5" ht="15" customHeight="1">
      <c r="A43" s="329" t="s">
        <v>105</v>
      </c>
      <c r="B43" s="330" t="s">
        <v>15</v>
      </c>
      <c r="C43" s="331">
        <v>42945</v>
      </c>
      <c r="D43" s="330" t="s">
        <v>4</v>
      </c>
      <c r="E43" s="332">
        <v>12810968.720000001</v>
      </c>
    </row>
    <row r="44" spans="1:5" ht="15" customHeight="1">
      <c r="A44" s="329" t="s">
        <v>266</v>
      </c>
      <c r="B44" s="330" t="s">
        <v>15</v>
      </c>
      <c r="C44" s="331">
        <v>42945</v>
      </c>
      <c r="D44" s="330" t="s">
        <v>4</v>
      </c>
      <c r="E44" s="332">
        <v>5604624.2300000004</v>
      </c>
    </row>
    <row r="45" spans="1:5" ht="15" customHeight="1">
      <c r="A45" s="329" t="s">
        <v>333</v>
      </c>
      <c r="B45" s="330" t="s">
        <v>15</v>
      </c>
      <c r="C45" s="331">
        <v>42945</v>
      </c>
      <c r="D45" s="330" t="s">
        <v>4</v>
      </c>
      <c r="E45" s="332">
        <v>1750756.59</v>
      </c>
    </row>
    <row r="46" spans="1:5" ht="15" customHeight="1">
      <c r="A46" s="329" t="s">
        <v>104</v>
      </c>
      <c r="B46" s="330" t="s">
        <v>15</v>
      </c>
      <c r="C46" s="331">
        <v>42945</v>
      </c>
      <c r="D46" s="330" t="s">
        <v>4</v>
      </c>
      <c r="E46" s="332">
        <v>227665.78</v>
      </c>
    </row>
    <row r="47" spans="1:5" ht="15" customHeight="1">
      <c r="A47" s="329" t="s">
        <v>261</v>
      </c>
      <c r="B47" s="330" t="s">
        <v>15</v>
      </c>
      <c r="C47" s="331">
        <v>42945</v>
      </c>
      <c r="D47" s="330" t="s">
        <v>4</v>
      </c>
      <c r="E47" s="332">
        <v>7301404.2599999998</v>
      </c>
    </row>
    <row r="48" spans="1:5" ht="15" customHeight="1">
      <c r="A48" s="329" t="s">
        <v>272</v>
      </c>
      <c r="B48" s="330" t="s">
        <v>15</v>
      </c>
      <c r="C48" s="331">
        <v>42945</v>
      </c>
      <c r="D48" s="330" t="s">
        <v>4</v>
      </c>
      <c r="E48" s="332">
        <v>360236.42</v>
      </c>
    </row>
    <row r="49" spans="1:5" ht="15" customHeight="1">
      <c r="A49" s="329" t="s">
        <v>273</v>
      </c>
      <c r="B49" s="330" t="s">
        <v>15</v>
      </c>
      <c r="C49" s="331">
        <v>42945</v>
      </c>
      <c r="D49" s="330" t="s">
        <v>4</v>
      </c>
      <c r="E49" s="332">
        <v>429722.63</v>
      </c>
    </row>
    <row r="50" spans="1:5" ht="15" customHeight="1">
      <c r="A50" s="592" t="s">
        <v>14</v>
      </c>
      <c r="B50" s="593"/>
      <c r="C50" s="594"/>
      <c r="D50" s="330" t="s">
        <v>4</v>
      </c>
      <c r="E50" s="332">
        <f>SUM(E11:E49)</f>
        <v>211464404.54999992</v>
      </c>
    </row>
  </sheetData>
  <mergeCells count="2">
    <mergeCell ref="A8:E8"/>
    <mergeCell ref="A50:C50"/>
  </mergeCells>
  <conditionalFormatting sqref="E11:E12">
    <cfRule type="duplicateValues" dxfId="192" priority="724"/>
  </conditionalFormatting>
  <conditionalFormatting sqref="E17:E43 E14:E15 E11:E12">
    <cfRule type="duplicateValues" dxfId="191" priority="716"/>
  </conditionalFormatting>
  <conditionalFormatting sqref="E13">
    <cfRule type="duplicateValues" dxfId="190" priority="697"/>
  </conditionalFormatting>
  <conditionalFormatting sqref="E13">
    <cfRule type="duplicateValues" dxfId="189" priority="696"/>
  </conditionalFormatting>
  <conditionalFormatting sqref="E13">
    <cfRule type="duplicateValues" dxfId="188" priority="661"/>
  </conditionalFormatting>
  <conditionalFormatting sqref="E13">
    <cfRule type="duplicateValues" dxfId="187" priority="660"/>
  </conditionalFormatting>
  <conditionalFormatting sqref="E13">
    <cfRule type="duplicateValues" dxfId="186" priority="659"/>
  </conditionalFormatting>
  <conditionalFormatting sqref="E13">
    <cfRule type="duplicateValues" dxfId="185" priority="658"/>
  </conditionalFormatting>
  <conditionalFormatting sqref="E13">
    <cfRule type="duplicateValues" dxfId="184" priority="657"/>
  </conditionalFormatting>
  <conditionalFormatting sqref="E13">
    <cfRule type="duplicateValues" dxfId="183" priority="656"/>
  </conditionalFormatting>
  <conditionalFormatting sqref="E13">
    <cfRule type="duplicateValues" dxfId="182" priority="655"/>
  </conditionalFormatting>
  <conditionalFormatting sqref="E13">
    <cfRule type="duplicateValues" dxfId="181" priority="654"/>
  </conditionalFormatting>
  <conditionalFormatting sqref="E13">
    <cfRule type="duplicateValues" dxfId="180" priority="653"/>
  </conditionalFormatting>
  <conditionalFormatting sqref="E13">
    <cfRule type="duplicateValues" dxfId="179" priority="652"/>
  </conditionalFormatting>
  <conditionalFormatting sqref="E13">
    <cfRule type="duplicateValues" dxfId="178" priority="651"/>
  </conditionalFormatting>
  <conditionalFormatting sqref="E13">
    <cfRule type="duplicateValues" dxfId="177" priority="650"/>
  </conditionalFormatting>
  <conditionalFormatting sqref="E13">
    <cfRule type="duplicateValues" dxfId="176" priority="649"/>
  </conditionalFormatting>
  <conditionalFormatting sqref="E13">
    <cfRule type="duplicateValues" dxfId="175" priority="648"/>
  </conditionalFormatting>
  <conditionalFormatting sqref="E13">
    <cfRule type="duplicateValues" dxfId="174" priority="647"/>
  </conditionalFormatting>
  <conditionalFormatting sqref="E13">
    <cfRule type="duplicateValues" dxfId="173" priority="646"/>
  </conditionalFormatting>
  <conditionalFormatting sqref="E13">
    <cfRule type="duplicateValues" dxfId="172" priority="645"/>
  </conditionalFormatting>
  <conditionalFormatting sqref="E13">
    <cfRule type="duplicateValues" dxfId="171" priority="644"/>
  </conditionalFormatting>
  <conditionalFormatting sqref="E13">
    <cfRule type="duplicateValues" dxfId="170" priority="643"/>
  </conditionalFormatting>
  <conditionalFormatting sqref="E13">
    <cfRule type="duplicateValues" dxfId="169" priority="642"/>
  </conditionalFormatting>
  <conditionalFormatting sqref="E13">
    <cfRule type="duplicateValues" dxfId="168" priority="641"/>
  </conditionalFormatting>
  <conditionalFormatting sqref="E13">
    <cfRule type="duplicateValues" dxfId="167" priority="640"/>
  </conditionalFormatting>
  <conditionalFormatting sqref="E13">
    <cfRule type="duplicateValues" dxfId="166" priority="639"/>
  </conditionalFormatting>
  <conditionalFormatting sqref="E13">
    <cfRule type="duplicateValues" dxfId="165" priority="638"/>
  </conditionalFormatting>
  <conditionalFormatting sqref="E13">
    <cfRule type="duplicateValues" dxfId="164" priority="637"/>
  </conditionalFormatting>
  <conditionalFormatting sqref="E13">
    <cfRule type="duplicateValues" dxfId="163" priority="636"/>
  </conditionalFormatting>
  <conditionalFormatting sqref="E13">
    <cfRule type="duplicateValues" dxfId="162" priority="635"/>
  </conditionalFormatting>
  <conditionalFormatting sqref="E13">
    <cfRule type="duplicateValues" dxfId="161" priority="634"/>
  </conditionalFormatting>
  <conditionalFormatting sqref="E13">
    <cfRule type="duplicateValues" dxfId="160" priority="633"/>
  </conditionalFormatting>
  <conditionalFormatting sqref="E13">
    <cfRule type="duplicateValues" dxfId="159" priority="632"/>
  </conditionalFormatting>
  <conditionalFormatting sqref="E13">
    <cfRule type="duplicateValues" dxfId="158" priority="631"/>
  </conditionalFormatting>
  <conditionalFormatting sqref="E13">
    <cfRule type="duplicateValues" dxfId="157" priority="630"/>
  </conditionalFormatting>
  <conditionalFormatting sqref="E13">
    <cfRule type="duplicateValues" dxfId="156" priority="628"/>
  </conditionalFormatting>
  <conditionalFormatting sqref="E13">
    <cfRule type="duplicateValues" dxfId="155" priority="626"/>
  </conditionalFormatting>
  <conditionalFormatting sqref="E13">
    <cfRule type="duplicateValues" dxfId="154" priority="625"/>
  </conditionalFormatting>
  <conditionalFormatting sqref="E13">
    <cfRule type="duplicateValues" dxfId="153" priority="623"/>
  </conditionalFormatting>
  <conditionalFormatting sqref="E13">
    <cfRule type="duplicateValues" dxfId="152" priority="621"/>
  </conditionalFormatting>
  <conditionalFormatting sqref="E13">
    <cfRule type="duplicateValues" dxfId="151" priority="619"/>
  </conditionalFormatting>
  <conditionalFormatting sqref="E13">
    <cfRule type="duplicateValues" dxfId="150" priority="617"/>
  </conditionalFormatting>
  <conditionalFormatting sqref="E13">
    <cfRule type="duplicateValues" dxfId="149" priority="615"/>
  </conditionalFormatting>
  <conditionalFormatting sqref="E13">
    <cfRule type="duplicateValues" dxfId="148" priority="613"/>
  </conditionalFormatting>
  <conditionalFormatting sqref="E13">
    <cfRule type="duplicateValues" dxfId="147" priority="611"/>
  </conditionalFormatting>
  <conditionalFormatting sqref="E13">
    <cfRule type="duplicateValues" dxfId="146" priority="608"/>
  </conditionalFormatting>
  <conditionalFormatting sqref="E13">
    <cfRule type="duplicateValues" dxfId="145" priority="607"/>
  </conditionalFormatting>
  <conditionalFormatting sqref="E13">
    <cfRule type="duplicateValues" dxfId="144" priority="605"/>
  </conditionalFormatting>
  <conditionalFormatting sqref="E13">
    <cfRule type="duplicateValues" dxfId="143" priority="603"/>
  </conditionalFormatting>
  <conditionalFormatting sqref="E16">
    <cfRule type="duplicateValues" dxfId="142" priority="513"/>
  </conditionalFormatting>
  <conditionalFormatting sqref="E16">
    <cfRule type="duplicateValues" dxfId="141" priority="512"/>
  </conditionalFormatting>
  <conditionalFormatting sqref="E16">
    <cfRule type="duplicateValues" dxfId="140" priority="477"/>
  </conditionalFormatting>
  <conditionalFormatting sqref="E16">
    <cfRule type="duplicateValues" dxfId="139" priority="476"/>
  </conditionalFormatting>
  <conditionalFormatting sqref="E16">
    <cfRule type="duplicateValues" dxfId="138" priority="475"/>
  </conditionalFormatting>
  <conditionalFormatting sqref="E16">
    <cfRule type="duplicateValues" dxfId="137" priority="474"/>
  </conditionalFormatting>
  <conditionalFormatting sqref="E16">
    <cfRule type="duplicateValues" dxfId="136" priority="473"/>
  </conditionalFormatting>
  <conditionalFormatting sqref="E16">
    <cfRule type="duplicateValues" dxfId="135" priority="472"/>
  </conditionalFormatting>
  <conditionalFormatting sqref="E16">
    <cfRule type="duplicateValues" dxfId="134" priority="471"/>
  </conditionalFormatting>
  <conditionalFormatting sqref="E16">
    <cfRule type="duplicateValues" dxfId="133" priority="470"/>
  </conditionalFormatting>
  <conditionalFormatting sqref="E16">
    <cfRule type="duplicateValues" dxfId="132" priority="469"/>
  </conditionalFormatting>
  <conditionalFormatting sqref="E16">
    <cfRule type="duplicateValues" dxfId="131" priority="468"/>
  </conditionalFormatting>
  <conditionalFormatting sqref="E16">
    <cfRule type="duplicateValues" dxfId="130" priority="467"/>
  </conditionalFormatting>
  <conditionalFormatting sqref="E16">
    <cfRule type="duplicateValues" dxfId="129" priority="466"/>
  </conditionalFormatting>
  <conditionalFormatting sqref="E16">
    <cfRule type="duplicateValues" dxfId="128" priority="465"/>
  </conditionalFormatting>
  <conditionalFormatting sqref="E16">
    <cfRule type="duplicateValues" dxfId="127" priority="464"/>
  </conditionalFormatting>
  <conditionalFormatting sqref="E16">
    <cfRule type="duplicateValues" dxfId="126" priority="463"/>
  </conditionalFormatting>
  <conditionalFormatting sqref="E16">
    <cfRule type="duplicateValues" dxfId="125" priority="462"/>
  </conditionalFormatting>
  <conditionalFormatting sqref="E16">
    <cfRule type="duplicateValues" dxfId="124" priority="461"/>
  </conditionalFormatting>
  <conditionalFormatting sqref="E16">
    <cfRule type="duplicateValues" dxfId="123" priority="460"/>
  </conditionalFormatting>
  <conditionalFormatting sqref="E16">
    <cfRule type="duplicateValues" dxfId="122" priority="459"/>
  </conditionalFormatting>
  <conditionalFormatting sqref="E16">
    <cfRule type="duplicateValues" dxfId="121" priority="458"/>
  </conditionalFormatting>
  <conditionalFormatting sqref="E16">
    <cfRule type="duplicateValues" dxfId="120" priority="457"/>
  </conditionalFormatting>
  <conditionalFormatting sqref="E16">
    <cfRule type="duplicateValues" dxfId="119" priority="456"/>
  </conditionalFormatting>
  <conditionalFormatting sqref="E16">
    <cfRule type="duplicateValues" dxfId="118" priority="455"/>
  </conditionalFormatting>
  <conditionalFormatting sqref="E16">
    <cfRule type="duplicateValues" dxfId="117" priority="454"/>
  </conditionalFormatting>
  <conditionalFormatting sqref="E16">
    <cfRule type="duplicateValues" dxfId="116" priority="453"/>
  </conditionalFormatting>
  <conditionalFormatting sqref="E16">
    <cfRule type="duplicateValues" dxfId="115" priority="452"/>
  </conditionalFormatting>
  <conditionalFormatting sqref="E16">
    <cfRule type="duplicateValues" dxfId="114" priority="451"/>
  </conditionalFormatting>
  <conditionalFormatting sqref="E16">
    <cfRule type="duplicateValues" dxfId="113" priority="450"/>
  </conditionalFormatting>
  <conditionalFormatting sqref="E16">
    <cfRule type="duplicateValues" dxfId="112" priority="449"/>
  </conditionalFormatting>
  <conditionalFormatting sqref="E16">
    <cfRule type="duplicateValues" dxfId="111" priority="448"/>
  </conditionalFormatting>
  <conditionalFormatting sqref="E16">
    <cfRule type="duplicateValues" dxfId="110" priority="447"/>
  </conditionalFormatting>
  <conditionalFormatting sqref="E16">
    <cfRule type="duplicateValues" dxfId="109" priority="446"/>
  </conditionalFormatting>
  <conditionalFormatting sqref="E16">
    <cfRule type="duplicateValues" dxfId="108" priority="444"/>
  </conditionalFormatting>
  <conditionalFormatting sqref="E16">
    <cfRule type="duplicateValues" dxfId="107" priority="442"/>
  </conditionalFormatting>
  <conditionalFormatting sqref="E16">
    <cfRule type="duplicateValues" dxfId="106" priority="441"/>
  </conditionalFormatting>
  <conditionalFormatting sqref="E16">
    <cfRule type="duplicateValues" dxfId="105" priority="439"/>
  </conditionalFormatting>
  <conditionalFormatting sqref="E16">
    <cfRule type="duplicateValues" dxfId="104" priority="437"/>
  </conditionalFormatting>
  <conditionalFormatting sqref="E16">
    <cfRule type="duplicateValues" dxfId="103" priority="435"/>
  </conditionalFormatting>
  <conditionalFormatting sqref="E16">
    <cfRule type="duplicateValues" dxfId="102" priority="433"/>
  </conditionalFormatting>
  <conditionalFormatting sqref="E16">
    <cfRule type="duplicateValues" dxfId="101" priority="431"/>
  </conditionalFormatting>
  <conditionalFormatting sqref="E16">
    <cfRule type="duplicateValues" dxfId="100" priority="429"/>
  </conditionalFormatting>
  <conditionalFormatting sqref="E16">
    <cfRule type="duplicateValues" dxfId="99" priority="427"/>
  </conditionalFormatting>
  <conditionalFormatting sqref="E16">
    <cfRule type="duplicateValues" dxfId="98" priority="424"/>
  </conditionalFormatting>
  <conditionalFormatting sqref="E16">
    <cfRule type="duplicateValues" dxfId="97" priority="423"/>
  </conditionalFormatting>
  <conditionalFormatting sqref="E16">
    <cfRule type="duplicateValues" dxfId="96" priority="421"/>
  </conditionalFormatting>
  <conditionalFormatting sqref="E16">
    <cfRule type="duplicateValues" dxfId="95" priority="419"/>
  </conditionalFormatting>
  <conditionalFormatting sqref="E19">
    <cfRule type="duplicateValues" dxfId="94" priority="416"/>
  </conditionalFormatting>
  <conditionalFormatting sqref="E20">
    <cfRule type="duplicateValues" dxfId="93" priority="412"/>
  </conditionalFormatting>
  <conditionalFormatting sqref="E21">
    <cfRule type="duplicateValues" dxfId="92" priority="397"/>
  </conditionalFormatting>
  <conditionalFormatting sqref="E22:E23">
    <cfRule type="duplicateValues" dxfId="91" priority="386"/>
  </conditionalFormatting>
  <conditionalFormatting sqref="E39:E40">
    <cfRule type="duplicateValues" dxfId="90" priority="361"/>
  </conditionalFormatting>
  <conditionalFormatting sqref="E42:E43">
    <cfRule type="duplicateValues" dxfId="89" priority="347"/>
  </conditionalFormatting>
  <conditionalFormatting sqref="E44:E45">
    <cfRule type="duplicateValues" dxfId="88" priority="335"/>
  </conditionalFormatting>
  <conditionalFormatting sqref="E44">
    <cfRule type="duplicateValues" dxfId="87" priority="334"/>
  </conditionalFormatting>
  <conditionalFormatting sqref="E44">
    <cfRule type="duplicateValues" dxfId="86" priority="299"/>
  </conditionalFormatting>
  <conditionalFormatting sqref="E44">
    <cfRule type="duplicateValues" dxfId="85" priority="298"/>
  </conditionalFormatting>
  <conditionalFormatting sqref="E44">
    <cfRule type="duplicateValues" dxfId="84" priority="297"/>
  </conditionalFormatting>
  <conditionalFormatting sqref="E44">
    <cfRule type="duplicateValues" dxfId="83" priority="296"/>
  </conditionalFormatting>
  <conditionalFormatting sqref="E44">
    <cfRule type="duplicateValues" dxfId="82" priority="295"/>
  </conditionalFormatting>
  <conditionalFormatting sqref="E44">
    <cfRule type="duplicateValues" dxfId="81" priority="294"/>
  </conditionalFormatting>
  <conditionalFormatting sqref="E44">
    <cfRule type="duplicateValues" dxfId="80" priority="293"/>
  </conditionalFormatting>
  <conditionalFormatting sqref="E44">
    <cfRule type="duplicateValues" dxfId="79" priority="292"/>
  </conditionalFormatting>
  <conditionalFormatting sqref="E44">
    <cfRule type="duplicateValues" dxfId="78" priority="291"/>
  </conditionalFormatting>
  <conditionalFormatting sqref="E44">
    <cfRule type="duplicateValues" dxfId="77" priority="290"/>
  </conditionalFormatting>
  <conditionalFormatting sqref="E44">
    <cfRule type="duplicateValues" dxfId="76" priority="289"/>
  </conditionalFormatting>
  <conditionalFormatting sqref="E44">
    <cfRule type="duplicateValues" dxfId="75" priority="288"/>
  </conditionalFormatting>
  <conditionalFormatting sqref="E44">
    <cfRule type="duplicateValues" dxfId="74" priority="287"/>
  </conditionalFormatting>
  <conditionalFormatting sqref="E44">
    <cfRule type="duplicateValues" dxfId="73" priority="286"/>
  </conditionalFormatting>
  <conditionalFormatting sqref="E44">
    <cfRule type="duplicateValues" dxfId="72" priority="285"/>
  </conditionalFormatting>
  <conditionalFormatting sqref="E44">
    <cfRule type="duplicateValues" dxfId="71" priority="284"/>
  </conditionalFormatting>
  <conditionalFormatting sqref="E44">
    <cfRule type="duplicateValues" dxfId="70" priority="283"/>
  </conditionalFormatting>
  <conditionalFormatting sqref="E44">
    <cfRule type="duplicateValues" dxfId="69" priority="282"/>
  </conditionalFormatting>
  <conditionalFormatting sqref="E44">
    <cfRule type="duplicateValues" dxfId="68" priority="281"/>
  </conditionalFormatting>
  <conditionalFormatting sqref="E44">
    <cfRule type="duplicateValues" dxfId="67" priority="280"/>
  </conditionalFormatting>
  <conditionalFormatting sqref="E44">
    <cfRule type="duplicateValues" dxfId="66" priority="279"/>
  </conditionalFormatting>
  <conditionalFormatting sqref="E44">
    <cfRule type="duplicateValues" dxfId="65" priority="278"/>
  </conditionalFormatting>
  <conditionalFormatting sqref="E44">
    <cfRule type="duplicateValues" dxfId="64" priority="277"/>
  </conditionalFormatting>
  <conditionalFormatting sqref="E44">
    <cfRule type="duplicateValues" dxfId="63" priority="276"/>
  </conditionalFormatting>
  <conditionalFormatting sqref="E44">
    <cfRule type="duplicateValues" dxfId="62" priority="275"/>
  </conditionalFormatting>
  <conditionalFormatting sqref="E44">
    <cfRule type="duplicateValues" dxfId="61" priority="274"/>
  </conditionalFormatting>
  <conditionalFormatting sqref="E44">
    <cfRule type="duplicateValues" dxfId="60" priority="273"/>
  </conditionalFormatting>
  <conditionalFormatting sqref="E44">
    <cfRule type="duplicateValues" dxfId="59" priority="272"/>
  </conditionalFormatting>
  <conditionalFormatting sqref="E44">
    <cfRule type="duplicateValues" dxfId="58" priority="271"/>
  </conditionalFormatting>
  <conditionalFormatting sqref="E44">
    <cfRule type="duplicateValues" dxfId="57" priority="270"/>
  </conditionalFormatting>
  <conditionalFormatting sqref="E44">
    <cfRule type="duplicateValues" dxfId="56" priority="269"/>
  </conditionalFormatting>
  <conditionalFormatting sqref="E44">
    <cfRule type="duplicateValues" dxfId="55" priority="268"/>
  </conditionalFormatting>
  <conditionalFormatting sqref="E44">
    <cfRule type="duplicateValues" dxfId="54" priority="266"/>
  </conditionalFormatting>
  <conditionalFormatting sqref="E44">
    <cfRule type="duplicateValues" dxfId="53" priority="264"/>
  </conditionalFormatting>
  <conditionalFormatting sqref="E44">
    <cfRule type="duplicateValues" dxfId="52" priority="263"/>
  </conditionalFormatting>
  <conditionalFormatting sqref="E44">
    <cfRule type="duplicateValues" dxfId="51" priority="261"/>
  </conditionalFormatting>
  <conditionalFormatting sqref="E44">
    <cfRule type="duplicateValues" dxfId="50" priority="259"/>
  </conditionalFormatting>
  <conditionalFormatting sqref="E44">
    <cfRule type="duplicateValues" dxfId="49" priority="257"/>
  </conditionalFormatting>
  <conditionalFormatting sqref="E44">
    <cfRule type="duplicateValues" dxfId="48" priority="255"/>
  </conditionalFormatting>
  <conditionalFormatting sqref="E44">
    <cfRule type="duplicateValues" dxfId="47" priority="253"/>
  </conditionalFormatting>
  <conditionalFormatting sqref="E44">
    <cfRule type="duplicateValues" dxfId="46" priority="251"/>
  </conditionalFormatting>
  <conditionalFormatting sqref="E44">
    <cfRule type="duplicateValues" dxfId="45" priority="249"/>
  </conditionalFormatting>
  <conditionalFormatting sqref="E44">
    <cfRule type="duplicateValues" dxfId="44" priority="246"/>
  </conditionalFormatting>
  <conditionalFormatting sqref="E44">
    <cfRule type="duplicateValues" dxfId="43" priority="245"/>
  </conditionalFormatting>
  <conditionalFormatting sqref="E44">
    <cfRule type="duplicateValues" dxfId="42" priority="243"/>
  </conditionalFormatting>
  <conditionalFormatting sqref="E47:E50">
    <cfRule type="duplicateValues" dxfId="41" priority="126"/>
  </conditionalFormatting>
  <conditionalFormatting sqref="E41">
    <cfRule type="duplicateValues" dxfId="40" priority="265572"/>
  </conditionalFormatting>
  <conditionalFormatting sqref="E35:E38">
    <cfRule type="duplicateValues" dxfId="39" priority="265677"/>
  </conditionalFormatting>
  <conditionalFormatting sqref="E35:E38">
    <cfRule type="duplicateValues" dxfId="38" priority="265678"/>
    <cfRule type="duplicateValues" dxfId="37" priority="265679"/>
    <cfRule type="duplicateValues" dxfId="36" priority="265680"/>
  </conditionalFormatting>
  <conditionalFormatting sqref="E29:E34">
    <cfRule type="duplicateValues" dxfId="35" priority="265747"/>
  </conditionalFormatting>
  <conditionalFormatting sqref="E24:E28">
    <cfRule type="duplicateValues" dxfId="34" priority="265822"/>
  </conditionalFormatting>
  <conditionalFormatting sqref="E17:E34 E14:E15">
    <cfRule type="duplicateValues" dxfId="33" priority="265942"/>
  </conditionalFormatting>
  <conditionalFormatting sqref="E17:E23 E14:E15">
    <cfRule type="duplicateValues" dxfId="32" priority="265966"/>
  </conditionalFormatting>
  <conditionalFormatting sqref="E17:E20 E14:E15">
    <cfRule type="duplicateValues" dxfId="31" priority="265969"/>
  </conditionalFormatting>
  <conditionalFormatting sqref="E17:E20">
    <cfRule type="duplicateValues" dxfId="30" priority="265972"/>
  </conditionalFormatting>
  <conditionalFormatting sqref="E17:E19 E14:E15">
    <cfRule type="duplicateValues" dxfId="29" priority="265974"/>
  </conditionalFormatting>
  <conditionalFormatting sqref="E17:E18 E14:E15">
    <cfRule type="duplicateValues" dxfId="28" priority="265977"/>
  </conditionalFormatting>
  <conditionalFormatting sqref="E17:E18">
    <cfRule type="duplicateValues" dxfId="27" priority="265980"/>
  </conditionalFormatting>
  <conditionalFormatting sqref="E17:E19">
    <cfRule type="duplicateValues" dxfId="26" priority="265986"/>
  </conditionalFormatting>
  <conditionalFormatting sqref="E17:E23">
    <cfRule type="duplicateValues" dxfId="25" priority="266004"/>
  </conditionalFormatting>
  <conditionalFormatting sqref="E17:E41 E14:E15 E11:E12">
    <cfRule type="duplicateValues" dxfId="24" priority="266008"/>
  </conditionalFormatting>
  <conditionalFormatting sqref="E17:E21 E14:E15">
    <cfRule type="duplicateValues" dxfId="23" priority="266014"/>
  </conditionalFormatting>
  <conditionalFormatting sqref="E17:E21">
    <cfRule type="duplicateValues" dxfId="22" priority="266017"/>
  </conditionalFormatting>
  <conditionalFormatting sqref="E17:E28 E14:E15">
    <cfRule type="duplicateValues" dxfId="21" priority="266030"/>
  </conditionalFormatting>
  <conditionalFormatting sqref="E17:E38 E14:E15 E11:E12">
    <cfRule type="duplicateValues" dxfId="20" priority="266033"/>
  </conditionalFormatting>
  <conditionalFormatting sqref="E17:E38 E14:E15">
    <cfRule type="duplicateValues" dxfId="19" priority="266037"/>
  </conditionalFormatting>
  <conditionalFormatting sqref="E46">
    <cfRule type="duplicateValues" dxfId="18" priority="266077"/>
  </conditionalFormatting>
  <conditionalFormatting sqref="E11:E46">
    <cfRule type="duplicateValues" dxfId="17" priority="266091"/>
  </conditionalFormatting>
  <conditionalFormatting sqref="E17:E45 E14:E15 E11:E12">
    <cfRule type="duplicateValues" dxfId="16" priority="266104"/>
  </conditionalFormatting>
  <conditionalFormatting sqref="E17:E43">
    <cfRule type="duplicateValues" dxfId="15" priority="266108"/>
  </conditionalFormatting>
  <conditionalFormatting sqref="E11:E45">
    <cfRule type="duplicateValues" dxfId="14" priority="266112"/>
  </conditionalFormatting>
  <conditionalFormatting sqref="E11:E50">
    <cfRule type="duplicateValues" dxfId="13" priority="266114"/>
  </conditionalFormatting>
  <conditionalFormatting sqref="E11:E50">
    <cfRule type="duplicateValues" dxfId="12" priority="266116"/>
    <cfRule type="duplicateValues" dxfId="11" priority="266117"/>
  </conditionalFormatting>
  <conditionalFormatting sqref="E10">
    <cfRule type="duplicateValues" dxfId="10" priority="10"/>
  </conditionalFormatting>
  <conditionalFormatting sqref="E10">
    <cfRule type="duplicateValues" dxfId="9" priority="9"/>
  </conditionalFormatting>
  <conditionalFormatting sqref="E10">
    <cfRule type="duplicateValues" dxfId="8" priority="8"/>
  </conditionalFormatting>
  <conditionalFormatting sqref="E10">
    <cfRule type="duplicateValues" dxfId="7" priority="7"/>
  </conditionalFormatting>
  <conditionalFormatting sqref="E10">
    <cfRule type="duplicateValues" dxfId="6" priority="6"/>
  </conditionalFormatting>
  <conditionalFormatting sqref="E10">
    <cfRule type="duplicateValues" dxfId="5" priority="5"/>
  </conditionalFormatting>
  <conditionalFormatting sqref="E10">
    <cfRule type="duplicateValues" dxfId="4" priority="4"/>
  </conditionalFormatting>
  <conditionalFormatting sqref="E10">
    <cfRule type="duplicateValues" dxfId="3" priority="3"/>
  </conditionalFormatting>
  <conditionalFormatting sqref="E10">
    <cfRule type="duplicateValues" dxfId="2" priority="1"/>
    <cfRule type="duplicateValues" dxfId="1" priority="2"/>
  </conditionalFormatting>
  <pageMargins left="0.7" right="0.7" top="0.75" bottom="0.75" header="0.3" footer="0.3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11:M34"/>
  <sheetViews>
    <sheetView topLeftCell="D8" workbookViewId="0">
      <selection activeCell="H20" sqref="H20"/>
    </sheetView>
  </sheetViews>
  <sheetFormatPr defaultRowHeight="12.75"/>
  <cols>
    <col min="5" max="5" width="55.28515625" customWidth="1"/>
    <col min="6" max="6" width="26.85546875" customWidth="1"/>
    <col min="9" max="9" width="17" customWidth="1"/>
    <col min="10" max="10" width="16.28515625" customWidth="1"/>
    <col min="11" max="11" width="16.140625" customWidth="1"/>
    <col min="12" max="12" width="14.5703125" customWidth="1"/>
    <col min="13" max="13" width="17.5703125" customWidth="1"/>
  </cols>
  <sheetData>
    <row r="11" spans="5:13">
      <c r="E11" s="226"/>
      <c r="I11" s="227" t="s">
        <v>10</v>
      </c>
      <c r="J11" s="227" t="s">
        <v>26</v>
      </c>
      <c r="K11" s="227" t="s">
        <v>27</v>
      </c>
    </row>
    <row r="12" spans="5:13">
      <c r="E12" s="340" t="s">
        <v>43</v>
      </c>
      <c r="F12" s="340"/>
      <c r="G12" s="340"/>
      <c r="H12" s="340"/>
      <c r="I12" s="341">
        <v>7171053.1100000003</v>
      </c>
      <c r="J12" s="341">
        <v>8885134.2200000007</v>
      </c>
      <c r="K12" s="341">
        <v>8094428.9699999997</v>
      </c>
      <c r="L12" s="340"/>
      <c r="M12" s="340"/>
    </row>
    <row r="13" spans="5:13">
      <c r="E13" s="340" t="s">
        <v>507</v>
      </c>
      <c r="F13" s="340"/>
      <c r="G13" s="340"/>
      <c r="H13" s="340"/>
      <c r="I13" s="341">
        <v>15000000</v>
      </c>
      <c r="J13" s="341">
        <v>10000000</v>
      </c>
      <c r="K13" s="341">
        <v>15000000</v>
      </c>
      <c r="L13" s="340"/>
      <c r="M13" s="340"/>
    </row>
    <row r="14" spans="5:13">
      <c r="E14" s="340" t="s">
        <v>508</v>
      </c>
      <c r="F14" s="340"/>
      <c r="G14" s="340"/>
      <c r="H14" s="340"/>
      <c r="I14" s="341">
        <v>26411173.899999999</v>
      </c>
      <c r="J14" s="341">
        <v>0</v>
      </c>
      <c r="K14" s="341">
        <v>0</v>
      </c>
      <c r="L14" s="340"/>
      <c r="M14" s="340"/>
    </row>
    <row r="15" spans="5:13" ht="15.75" customHeight="1">
      <c r="E15" s="229" t="s">
        <v>249</v>
      </c>
      <c r="F15" s="230" t="s">
        <v>449</v>
      </c>
      <c r="G15" s="231">
        <v>42934</v>
      </c>
      <c r="H15" s="295" t="s">
        <v>4</v>
      </c>
      <c r="I15" s="232"/>
      <c r="J15" s="232">
        <v>16227876.762800001</v>
      </c>
      <c r="K15" s="232"/>
      <c r="L15" s="233" t="s">
        <v>26</v>
      </c>
      <c r="M15" s="229" t="s">
        <v>245</v>
      </c>
    </row>
    <row r="16" spans="5:13" ht="15.75" customHeight="1">
      <c r="E16" s="229" t="s">
        <v>249</v>
      </c>
      <c r="F16" s="230" t="s">
        <v>448</v>
      </c>
      <c r="G16" s="231">
        <v>42934</v>
      </c>
      <c r="H16" s="295" t="s">
        <v>4</v>
      </c>
      <c r="I16" s="232"/>
      <c r="J16" s="232">
        <v>81139383.813999996</v>
      </c>
      <c r="K16" s="232"/>
      <c r="L16" s="233" t="s">
        <v>26</v>
      </c>
      <c r="M16" s="229" t="s">
        <v>245</v>
      </c>
    </row>
    <row r="17" spans="5:13" ht="15.75" customHeight="1">
      <c r="E17" s="229" t="s">
        <v>459</v>
      </c>
      <c r="F17" s="230" t="s">
        <v>448</v>
      </c>
      <c r="G17" s="231">
        <v>42935</v>
      </c>
      <c r="H17" s="295" t="s">
        <v>4</v>
      </c>
      <c r="I17" s="232">
        <v>1681887.34</v>
      </c>
      <c r="J17" s="232"/>
      <c r="K17" s="232"/>
      <c r="L17" s="233" t="s">
        <v>10</v>
      </c>
      <c r="M17" s="229" t="s">
        <v>251</v>
      </c>
    </row>
    <row r="18" spans="5:13" ht="15.75" customHeight="1">
      <c r="E18" s="229" t="s">
        <v>461</v>
      </c>
      <c r="F18" s="230" t="s">
        <v>448</v>
      </c>
      <c r="G18" s="231">
        <v>42935</v>
      </c>
      <c r="H18" s="295" t="s">
        <v>4</v>
      </c>
      <c r="I18" s="232">
        <v>4200550.03</v>
      </c>
      <c r="J18" s="232"/>
      <c r="K18" s="232"/>
      <c r="L18" s="233" t="s">
        <v>10</v>
      </c>
      <c r="M18" s="229" t="s">
        <v>251</v>
      </c>
    </row>
    <row r="19" spans="5:13" ht="15.75" customHeight="1">
      <c r="E19" s="229" t="s">
        <v>458</v>
      </c>
      <c r="F19" s="230" t="s">
        <v>448</v>
      </c>
      <c r="G19" s="231">
        <v>42935</v>
      </c>
      <c r="H19" s="295" t="s">
        <v>4</v>
      </c>
      <c r="I19" s="232">
        <v>1726809.82</v>
      </c>
      <c r="J19" s="232"/>
      <c r="K19" s="232"/>
      <c r="L19" s="233" t="s">
        <v>10</v>
      </c>
      <c r="M19" s="229" t="s">
        <v>251</v>
      </c>
    </row>
    <row r="20" spans="5:13" ht="15.75" customHeight="1">
      <c r="E20" s="229" t="s">
        <v>460</v>
      </c>
      <c r="F20" s="230" t="s">
        <v>448</v>
      </c>
      <c r="G20" s="231">
        <v>42935</v>
      </c>
      <c r="H20" s="295" t="s">
        <v>4</v>
      </c>
      <c r="I20" s="232">
        <v>7787101.9699999997</v>
      </c>
      <c r="J20" s="232"/>
      <c r="K20" s="232"/>
      <c r="L20" s="233" t="s">
        <v>10</v>
      </c>
      <c r="M20" s="229" t="s">
        <v>251</v>
      </c>
    </row>
    <row r="21" spans="5:13" ht="15.75" customHeight="1">
      <c r="E21" s="229" t="s">
        <v>457</v>
      </c>
      <c r="F21" s="230" t="s">
        <v>448</v>
      </c>
      <c r="G21" s="231">
        <v>42935</v>
      </c>
      <c r="H21" s="295" t="s">
        <v>4</v>
      </c>
      <c r="I21" s="232">
        <v>1684855.68</v>
      </c>
      <c r="J21" s="232"/>
      <c r="K21" s="232"/>
      <c r="L21" s="233" t="s">
        <v>10</v>
      </c>
      <c r="M21" s="229" t="s">
        <v>251</v>
      </c>
    </row>
    <row r="22" spans="5:13" ht="15.75" customHeight="1">
      <c r="E22" s="229" t="s">
        <v>459</v>
      </c>
      <c r="F22" s="230" t="s">
        <v>447</v>
      </c>
      <c r="G22" s="231">
        <v>42935</v>
      </c>
      <c r="H22" s="295" t="s">
        <v>4</v>
      </c>
      <c r="I22" s="232">
        <v>5371780</v>
      </c>
      <c r="J22" s="232"/>
      <c r="K22" s="232"/>
      <c r="L22" s="233" t="s">
        <v>10</v>
      </c>
      <c r="M22" s="229" t="s">
        <v>251</v>
      </c>
    </row>
    <row r="23" spans="5:13" ht="15.75" customHeight="1">
      <c r="E23" s="229" t="s">
        <v>461</v>
      </c>
      <c r="F23" s="230" t="s">
        <v>447</v>
      </c>
      <c r="G23" s="231">
        <v>42935</v>
      </c>
      <c r="H23" s="295" t="s">
        <v>4</v>
      </c>
      <c r="I23" s="232">
        <v>12577628</v>
      </c>
      <c r="J23" s="232"/>
      <c r="K23" s="232"/>
      <c r="L23" s="233" t="s">
        <v>10</v>
      </c>
      <c r="M23" s="229" t="s">
        <v>251</v>
      </c>
    </row>
    <row r="24" spans="5:13" ht="15.75" customHeight="1">
      <c r="E24" s="229" t="s">
        <v>458</v>
      </c>
      <c r="F24" s="230" t="s">
        <v>447</v>
      </c>
      <c r="G24" s="231">
        <v>42935</v>
      </c>
      <c r="H24" s="295" t="s">
        <v>4</v>
      </c>
      <c r="I24" s="232">
        <v>12055124</v>
      </c>
      <c r="J24" s="232"/>
      <c r="K24" s="232"/>
      <c r="L24" s="233" t="s">
        <v>10</v>
      </c>
      <c r="M24" s="229" t="s">
        <v>251</v>
      </c>
    </row>
    <row r="25" spans="5:13" ht="15.75" customHeight="1">
      <c r="E25" s="229" t="s">
        <v>460</v>
      </c>
      <c r="F25" s="230" t="s">
        <v>447</v>
      </c>
      <c r="G25" s="231">
        <v>42935</v>
      </c>
      <c r="H25" s="295" t="s">
        <v>4</v>
      </c>
      <c r="I25" s="232">
        <v>23316775</v>
      </c>
      <c r="J25" s="232"/>
      <c r="K25" s="232"/>
      <c r="L25" s="233" t="s">
        <v>10</v>
      </c>
      <c r="M25" s="229" t="s">
        <v>251</v>
      </c>
    </row>
    <row r="26" spans="5:13" ht="15.75" customHeight="1">
      <c r="E26" s="229" t="s">
        <v>457</v>
      </c>
      <c r="F26" s="230" t="s">
        <v>447</v>
      </c>
      <c r="G26" s="231">
        <v>42935</v>
      </c>
      <c r="H26" s="295" t="s">
        <v>4</v>
      </c>
      <c r="I26" s="232">
        <v>11762236</v>
      </c>
      <c r="J26" s="232"/>
      <c r="K26" s="232"/>
      <c r="L26" s="233" t="s">
        <v>10</v>
      </c>
      <c r="M26" s="229" t="s">
        <v>251</v>
      </c>
    </row>
    <row r="27" spans="5:13" ht="15.75" customHeight="1">
      <c r="E27" s="229" t="s">
        <v>455</v>
      </c>
      <c r="F27" s="230" t="s">
        <v>449</v>
      </c>
      <c r="G27" s="231">
        <v>42937</v>
      </c>
      <c r="H27" s="295" t="s">
        <v>4</v>
      </c>
      <c r="I27" s="232"/>
      <c r="J27" s="232"/>
      <c r="K27" s="232">
        <v>325940.99</v>
      </c>
      <c r="L27" s="233" t="s">
        <v>27</v>
      </c>
      <c r="M27" s="229" t="s">
        <v>228</v>
      </c>
    </row>
    <row r="28" spans="5:13" ht="15.75" customHeight="1">
      <c r="E28" s="229" t="s">
        <v>454</v>
      </c>
      <c r="F28" s="230" t="s">
        <v>449</v>
      </c>
      <c r="G28" s="231">
        <v>42937</v>
      </c>
      <c r="H28" s="295" t="s">
        <v>4</v>
      </c>
      <c r="I28" s="232"/>
      <c r="J28" s="232"/>
      <c r="K28" s="232">
        <v>151024.85</v>
      </c>
      <c r="L28" s="233" t="s">
        <v>27</v>
      </c>
      <c r="M28" s="229" t="s">
        <v>228</v>
      </c>
    </row>
    <row r="29" spans="5:13" ht="15.75" customHeight="1">
      <c r="E29" s="229" t="s">
        <v>455</v>
      </c>
      <c r="F29" s="230" t="s">
        <v>448</v>
      </c>
      <c r="G29" s="231">
        <v>42937</v>
      </c>
      <c r="H29" s="295" t="s">
        <v>4</v>
      </c>
      <c r="I29" s="232"/>
      <c r="J29" s="232"/>
      <c r="K29" s="232">
        <v>823108.58</v>
      </c>
      <c r="L29" s="233" t="s">
        <v>27</v>
      </c>
      <c r="M29" s="229" t="s">
        <v>228</v>
      </c>
    </row>
    <row r="30" spans="5:13" ht="15.75" customHeight="1">
      <c r="E30" s="229" t="s">
        <v>454</v>
      </c>
      <c r="F30" s="230" t="s">
        <v>448</v>
      </c>
      <c r="G30" s="231">
        <v>42937</v>
      </c>
      <c r="H30" s="295" t="s">
        <v>4</v>
      </c>
      <c r="I30" s="232"/>
      <c r="J30" s="232"/>
      <c r="K30" s="232">
        <v>1529234.8</v>
      </c>
      <c r="L30" s="233" t="s">
        <v>27</v>
      </c>
      <c r="M30" s="229" t="s">
        <v>228</v>
      </c>
    </row>
    <row r="31" spans="5:13" ht="15.75" customHeight="1">
      <c r="E31" s="229" t="s">
        <v>250</v>
      </c>
      <c r="F31" s="230" t="s">
        <v>448</v>
      </c>
      <c r="G31" s="231">
        <v>42937</v>
      </c>
      <c r="H31" s="295" t="s">
        <v>4</v>
      </c>
      <c r="I31" s="232"/>
      <c r="J31" s="232"/>
      <c r="K31" s="232">
        <v>1261104.5099999993</v>
      </c>
      <c r="L31" s="233" t="s">
        <v>27</v>
      </c>
      <c r="M31" s="229" t="s">
        <v>228</v>
      </c>
    </row>
    <row r="32" spans="5:13" ht="15.75" customHeight="1">
      <c r="E32" s="229" t="s">
        <v>456</v>
      </c>
      <c r="F32" s="230" t="s">
        <v>448</v>
      </c>
      <c r="G32" s="231">
        <v>42937</v>
      </c>
      <c r="H32" s="295" t="s">
        <v>4</v>
      </c>
      <c r="I32" s="232"/>
      <c r="J32" s="232"/>
      <c r="K32" s="232">
        <v>469288.11</v>
      </c>
      <c r="L32" s="233" t="s">
        <v>27</v>
      </c>
      <c r="M32" s="229" t="s">
        <v>228</v>
      </c>
    </row>
    <row r="33" spans="5:13" ht="15.75" customHeight="1">
      <c r="E33" s="229" t="s">
        <v>456</v>
      </c>
      <c r="F33" s="230" t="s">
        <v>447</v>
      </c>
      <c r="G33" s="231">
        <v>42937</v>
      </c>
      <c r="H33" s="295" t="s">
        <v>4</v>
      </c>
      <c r="I33" s="232"/>
      <c r="J33" s="232"/>
      <c r="K33" s="232">
        <v>9287469.7699999996</v>
      </c>
      <c r="L33" s="233" t="s">
        <v>27</v>
      </c>
      <c r="M33" s="229" t="s">
        <v>228</v>
      </c>
    </row>
    <row r="34" spans="5:13">
      <c r="E34" s="340" t="s">
        <v>509</v>
      </c>
      <c r="F34" s="340"/>
      <c r="G34" s="340"/>
      <c r="H34" s="340"/>
      <c r="I34" s="342">
        <f>+I12+I13-I14-(SUM(I15:I33))</f>
        <v>-86404868.629999995</v>
      </c>
      <c r="J34" s="342">
        <f t="shared" ref="J34:K34" si="0">+J12+J13-J14-(SUM(J15:J33))</f>
        <v>-78482126.35679999</v>
      </c>
      <c r="K34" s="342">
        <f t="shared" si="0"/>
        <v>9247257.3599999994</v>
      </c>
      <c r="L34" s="340"/>
      <c r="M34" s="340"/>
    </row>
  </sheetData>
  <conditionalFormatting sqref="I15:K33">
    <cfRule type="duplicateValues" dxfId="0" priority="266998"/>
  </conditionalFormatting>
  <pageMargins left="0.7" right="0.7" top="0.75" bottom="0.75" header="0.3" footer="0.3"/>
  <pageSetup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0"/>
  <sheetViews>
    <sheetView topLeftCell="G11" zoomScale="70" zoomScaleNormal="70" workbookViewId="0">
      <selection activeCell="P36" sqref="P36"/>
    </sheetView>
  </sheetViews>
  <sheetFormatPr defaultRowHeight="12.75"/>
  <cols>
    <col min="2" max="2" width="4.28515625" bestFit="1" customWidth="1"/>
    <col min="3" max="3" width="24.42578125" customWidth="1"/>
    <col min="4" max="10" width="25.7109375" customWidth="1"/>
    <col min="11" max="12" width="26.5703125" customWidth="1"/>
    <col min="13" max="35" width="25.7109375" customWidth="1"/>
    <col min="36" max="37" width="28.5703125" customWidth="1"/>
  </cols>
  <sheetData>
    <row r="1" spans="1:21" ht="20.25">
      <c r="C1" s="103" t="s">
        <v>103</v>
      </c>
      <c r="D1" s="345">
        <f>+RANGKUMAN!D1</f>
        <v>42971</v>
      </c>
      <c r="E1" s="104"/>
      <c r="F1" s="104"/>
      <c r="G1" s="104"/>
      <c r="H1" s="104"/>
      <c r="I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</row>
    <row r="2" spans="1:21" ht="20.25">
      <c r="B2" s="343"/>
      <c r="C2" s="343"/>
      <c r="D2" s="343"/>
      <c r="E2" s="343"/>
      <c r="F2" s="343"/>
      <c r="G2" s="343"/>
      <c r="H2" s="343"/>
      <c r="I2" s="343"/>
      <c r="K2" s="343"/>
      <c r="L2" s="343"/>
      <c r="M2" s="343"/>
      <c r="N2" s="347"/>
      <c r="O2" s="343"/>
      <c r="P2" s="343"/>
      <c r="Q2" s="343"/>
      <c r="R2" s="343"/>
      <c r="S2" s="343"/>
      <c r="T2" s="343"/>
    </row>
    <row r="3" spans="1:21" ht="20.25" hidden="1">
      <c r="B3" s="343"/>
      <c r="C3" s="344" t="s">
        <v>4</v>
      </c>
      <c r="D3" s="343"/>
      <c r="E3" s="343"/>
      <c r="F3" s="343"/>
      <c r="G3" s="343"/>
      <c r="H3" s="343"/>
      <c r="I3" s="343"/>
      <c r="K3" s="343"/>
      <c r="L3" s="343"/>
      <c r="M3" s="343"/>
      <c r="N3" s="347"/>
      <c r="O3" s="343"/>
      <c r="P3" s="343"/>
      <c r="Q3" s="343"/>
      <c r="R3" s="343"/>
      <c r="S3" s="343"/>
      <c r="T3" s="343"/>
    </row>
    <row r="4" spans="1:21" ht="20.25" hidden="1">
      <c r="B4" s="343"/>
      <c r="C4" s="344" t="s">
        <v>1</v>
      </c>
      <c r="D4" s="343"/>
      <c r="E4" s="343"/>
      <c r="F4" s="343"/>
      <c r="G4" s="343"/>
      <c r="H4" s="343"/>
      <c r="I4" s="343"/>
      <c r="K4" s="343"/>
      <c r="L4" s="343"/>
      <c r="M4" s="343"/>
      <c r="N4" s="347"/>
      <c r="O4" s="343"/>
      <c r="P4" s="343"/>
      <c r="Q4" s="343"/>
      <c r="R4" s="343"/>
      <c r="S4" s="343"/>
      <c r="T4" s="343"/>
    </row>
    <row r="5" spans="1:21" ht="20.25" hidden="1">
      <c r="B5" s="343"/>
      <c r="C5" s="344" t="s">
        <v>13</v>
      </c>
      <c r="D5" s="343"/>
      <c r="E5" s="343"/>
      <c r="F5" s="343"/>
      <c r="G5" s="343"/>
      <c r="H5" s="343"/>
      <c r="I5" s="343"/>
      <c r="K5" s="343"/>
      <c r="L5" s="343"/>
      <c r="M5" s="343"/>
      <c r="N5" s="347"/>
      <c r="O5" s="343"/>
      <c r="P5" s="343"/>
      <c r="Q5" s="343"/>
      <c r="R5" s="343"/>
      <c r="S5" s="343"/>
      <c r="T5" s="343"/>
    </row>
    <row r="6" spans="1:21" ht="20.25" hidden="1">
      <c r="B6" s="343"/>
      <c r="C6" s="344" t="s">
        <v>0</v>
      </c>
      <c r="D6" s="343"/>
      <c r="E6" s="343"/>
      <c r="F6" s="343"/>
      <c r="G6" s="343"/>
      <c r="H6" s="343"/>
      <c r="I6" s="343"/>
      <c r="K6" s="343"/>
      <c r="L6" s="343"/>
      <c r="M6" s="343"/>
      <c r="N6" s="347"/>
      <c r="O6" s="343"/>
      <c r="P6" s="343"/>
      <c r="Q6" s="343"/>
      <c r="R6" s="343"/>
      <c r="S6" s="343"/>
      <c r="T6" s="343"/>
    </row>
    <row r="7" spans="1:21" ht="20.25" hidden="1">
      <c r="B7" s="343"/>
      <c r="C7" s="343"/>
      <c r="D7" s="343"/>
      <c r="E7" s="343"/>
      <c r="F7" s="343"/>
      <c r="G7" s="343"/>
      <c r="H7" s="343"/>
      <c r="I7" s="343"/>
      <c r="K7" s="343"/>
      <c r="L7" s="343"/>
      <c r="M7" s="343"/>
      <c r="N7" s="347"/>
      <c r="O7" s="343"/>
      <c r="P7" s="343"/>
      <c r="Q7" s="343"/>
      <c r="R7" s="343"/>
      <c r="S7" s="343"/>
      <c r="T7" s="343"/>
    </row>
    <row r="8" spans="1:21" ht="20.25">
      <c r="A8" s="142">
        <v>1</v>
      </c>
      <c r="B8" s="597" t="s">
        <v>635</v>
      </c>
      <c r="C8" s="597"/>
      <c r="D8" s="597"/>
      <c r="E8" s="348"/>
      <c r="F8" s="598" t="s">
        <v>643</v>
      </c>
      <c r="G8" s="598"/>
      <c r="H8" s="598"/>
      <c r="I8" s="348"/>
      <c r="M8" s="348"/>
      <c r="N8" s="348"/>
      <c r="O8" s="348"/>
      <c r="P8" s="348"/>
      <c r="Q8" s="348"/>
      <c r="R8" s="348"/>
      <c r="S8" s="348"/>
      <c r="T8" s="348"/>
    </row>
    <row r="9" spans="1:21" ht="20.25">
      <c r="B9" s="346" t="s">
        <v>86</v>
      </c>
      <c r="C9" s="346" t="s">
        <v>70</v>
      </c>
      <c r="D9" s="346" t="s">
        <v>0</v>
      </c>
      <c r="E9" s="343"/>
      <c r="F9" s="346" t="s">
        <v>44</v>
      </c>
      <c r="G9" s="506" t="s">
        <v>60</v>
      </c>
      <c r="H9" s="506"/>
      <c r="I9" s="343"/>
      <c r="J9" s="343"/>
      <c r="K9" s="343"/>
      <c r="L9" s="343"/>
      <c r="M9" s="343"/>
      <c r="N9" s="347"/>
      <c r="O9" s="343"/>
      <c r="P9" s="343"/>
      <c r="Q9" s="343"/>
    </row>
    <row r="10" spans="1:21" ht="20.25" customHeight="1">
      <c r="B10" s="279">
        <v>1</v>
      </c>
      <c r="C10" s="96" t="s">
        <v>27</v>
      </c>
      <c r="D10" s="285">
        <f>+RECEIPT!I17</f>
        <v>83639712544</v>
      </c>
      <c r="E10" s="343"/>
      <c r="F10" s="386" t="s">
        <v>14</v>
      </c>
      <c r="G10" s="596">
        <f>+RANGKUMAN!Z26</f>
        <v>2252607359199.3877</v>
      </c>
      <c r="H10" s="596"/>
      <c r="I10" s="343"/>
      <c r="J10" s="343"/>
      <c r="K10" s="343"/>
      <c r="L10" s="343"/>
      <c r="M10" s="343"/>
      <c r="N10" s="347"/>
    </row>
    <row r="11" spans="1:21" ht="20.25">
      <c r="B11" s="279">
        <v>2</v>
      </c>
      <c r="C11" s="96" t="s">
        <v>578</v>
      </c>
      <c r="D11" s="285">
        <f>+RECEIPT!I32</f>
        <v>47102252450.740005</v>
      </c>
      <c r="E11" s="343"/>
      <c r="F11" s="343"/>
      <c r="G11" s="343"/>
      <c r="H11" s="343"/>
      <c r="I11" s="343"/>
      <c r="J11" s="343"/>
      <c r="K11" s="343"/>
      <c r="L11" s="343"/>
      <c r="M11" s="343"/>
      <c r="N11" s="347"/>
    </row>
    <row r="12" spans="1:21" ht="20.25">
      <c r="B12" s="279">
        <v>3</v>
      </c>
      <c r="C12" s="96" t="s">
        <v>10</v>
      </c>
      <c r="D12" s="285">
        <f>+RECEIPT!I47</f>
        <v>297471058368.43005</v>
      </c>
      <c r="E12" s="343"/>
      <c r="F12" s="597" t="s">
        <v>644</v>
      </c>
      <c r="G12" s="597"/>
      <c r="I12" s="391"/>
      <c r="J12" s="391"/>
      <c r="K12" s="343"/>
      <c r="L12" s="343"/>
      <c r="M12" s="343"/>
      <c r="N12" s="347"/>
      <c r="O12" s="343"/>
      <c r="P12" s="343"/>
      <c r="Q12" s="343"/>
    </row>
    <row r="13" spans="1:21" ht="20.25">
      <c r="B13" s="279">
        <v>4</v>
      </c>
      <c r="C13" s="96" t="s">
        <v>603</v>
      </c>
      <c r="D13" s="285">
        <f>+RECEIPT!I56</f>
        <v>66862662827</v>
      </c>
      <c r="E13" s="343"/>
      <c r="F13" s="346" t="s">
        <v>44</v>
      </c>
      <c r="G13" s="346" t="s">
        <v>60</v>
      </c>
      <c r="H13" s="343"/>
      <c r="I13" s="391"/>
      <c r="J13" s="391"/>
      <c r="K13" s="343"/>
      <c r="L13" s="343"/>
      <c r="M13" s="343"/>
      <c r="N13" s="347"/>
      <c r="O13" s="343"/>
      <c r="P13" s="343"/>
      <c r="Q13" s="343"/>
    </row>
    <row r="14" spans="1:21" ht="20.25">
      <c r="B14" s="279">
        <v>5</v>
      </c>
      <c r="C14" s="96" t="s">
        <v>430</v>
      </c>
      <c r="D14" s="285">
        <f>+RECEIPT!I61</f>
        <v>84416698415.649994</v>
      </c>
      <c r="E14" s="343"/>
      <c r="F14" s="96" t="s">
        <v>639</v>
      </c>
      <c r="G14" s="285">
        <v>0</v>
      </c>
      <c r="H14" s="343"/>
      <c r="I14" s="391"/>
      <c r="J14" s="391"/>
      <c r="K14" s="343"/>
      <c r="L14" s="343"/>
      <c r="M14" s="343"/>
      <c r="N14" s="347"/>
      <c r="O14" s="343"/>
      <c r="P14" s="343"/>
      <c r="Q14" s="343"/>
    </row>
    <row r="15" spans="1:21" ht="20.25">
      <c r="B15" s="279">
        <v>6</v>
      </c>
      <c r="C15" s="96" t="s">
        <v>28</v>
      </c>
      <c r="D15" s="285">
        <f>+RECEIPT!I73</f>
        <v>164601276895.64999</v>
      </c>
      <c r="E15" s="343"/>
      <c r="F15" s="96" t="s">
        <v>640</v>
      </c>
      <c r="G15" s="285">
        <v>0</v>
      </c>
      <c r="H15" s="343"/>
      <c r="I15" s="391"/>
      <c r="J15" s="391"/>
      <c r="K15" s="343"/>
      <c r="L15" s="343"/>
      <c r="M15" s="343"/>
      <c r="N15" s="347"/>
      <c r="O15" s="343"/>
      <c r="P15" s="343"/>
      <c r="Q15" s="343"/>
      <c r="R15" s="343"/>
      <c r="S15" s="343"/>
      <c r="T15" s="343"/>
    </row>
    <row r="16" spans="1:21" ht="20.25">
      <c r="B16" s="279">
        <v>7</v>
      </c>
      <c r="C16" s="96" t="s">
        <v>83</v>
      </c>
      <c r="D16" s="285">
        <f>+RECEIPT!I79</f>
        <v>32583962597</v>
      </c>
      <c r="E16" s="343"/>
      <c r="F16" s="96" t="s">
        <v>641</v>
      </c>
      <c r="G16" s="285">
        <v>0</v>
      </c>
      <c r="H16" s="343"/>
      <c r="I16" s="391"/>
      <c r="J16" s="391"/>
      <c r="K16" s="343"/>
      <c r="L16" s="343"/>
      <c r="M16" s="343"/>
      <c r="N16" s="347"/>
      <c r="O16" s="343"/>
      <c r="P16" s="343"/>
      <c r="Q16" s="343"/>
      <c r="R16" s="343"/>
    </row>
    <row r="17" spans="2:29" ht="20.25" customHeight="1">
      <c r="B17" s="279">
        <v>8</v>
      </c>
      <c r="C17" s="96" t="s">
        <v>624</v>
      </c>
      <c r="D17" s="285">
        <f>+RECEIPT!I83</f>
        <v>7998443868.8800001</v>
      </c>
      <c r="E17" s="343"/>
      <c r="F17" s="96" t="s">
        <v>642</v>
      </c>
      <c r="G17" s="285">
        <v>0</v>
      </c>
      <c r="H17" s="343"/>
      <c r="I17" s="391"/>
      <c r="J17" s="391"/>
      <c r="K17" s="343"/>
      <c r="L17" s="343"/>
      <c r="M17" s="343"/>
      <c r="N17" s="347"/>
      <c r="O17" s="343"/>
      <c r="P17" s="343"/>
      <c r="Q17" s="343"/>
      <c r="R17" s="343"/>
    </row>
    <row r="18" spans="2:29" ht="20.25">
      <c r="B18" s="279">
        <v>9</v>
      </c>
      <c r="C18" s="96" t="s">
        <v>240</v>
      </c>
      <c r="D18" s="285">
        <f>+RECEIPT!I87</f>
        <v>1460196893.5799999</v>
      </c>
      <c r="E18" s="343"/>
      <c r="F18" s="385" t="s">
        <v>14</v>
      </c>
      <c r="G18" s="141">
        <f>SUM(G14:G17)</f>
        <v>0</v>
      </c>
      <c r="H18" s="343"/>
      <c r="I18" s="391"/>
      <c r="J18" s="391"/>
      <c r="K18" s="343"/>
      <c r="L18" s="343"/>
      <c r="M18" s="343"/>
      <c r="N18" s="347"/>
      <c r="O18" s="343"/>
      <c r="R18" s="343"/>
      <c r="S18" s="343"/>
      <c r="T18" s="343"/>
    </row>
    <row r="19" spans="2:29" ht="20.25">
      <c r="B19" s="279">
        <v>10</v>
      </c>
      <c r="C19" s="96" t="s">
        <v>627</v>
      </c>
      <c r="D19" s="285">
        <f>+RECEIPT!I92</f>
        <v>2501698287</v>
      </c>
      <c r="E19" s="347"/>
      <c r="I19" s="347"/>
      <c r="J19" s="347"/>
      <c r="K19" s="347"/>
      <c r="L19" s="347"/>
      <c r="M19" s="343"/>
      <c r="N19" s="347"/>
      <c r="O19" s="347"/>
      <c r="R19" s="347"/>
      <c r="S19" s="347"/>
      <c r="T19" s="347"/>
    </row>
    <row r="20" spans="2:29" ht="20.25">
      <c r="B20" s="279">
        <v>11</v>
      </c>
      <c r="C20" s="96" t="s">
        <v>629</v>
      </c>
      <c r="D20" s="285">
        <f>+RECEIPT!I96</f>
        <v>78307460398</v>
      </c>
      <c r="E20" s="347"/>
      <c r="H20" s="347"/>
      <c r="I20" s="347"/>
      <c r="J20" s="347"/>
      <c r="K20" s="347"/>
      <c r="L20" s="347"/>
      <c r="M20" s="343"/>
      <c r="N20" s="347"/>
      <c r="O20" s="347"/>
      <c r="R20" s="347"/>
      <c r="S20" s="347"/>
      <c r="T20" s="347"/>
    </row>
    <row r="21" spans="2:29" ht="20.25" customHeight="1">
      <c r="B21" s="279">
        <v>12</v>
      </c>
      <c r="C21" s="96" t="s">
        <v>631</v>
      </c>
      <c r="D21" s="285">
        <f>+RECEIPT!I99</f>
        <v>51136718904.739998</v>
      </c>
      <c r="E21" s="343"/>
      <c r="F21" s="343"/>
      <c r="G21" s="343"/>
      <c r="H21" s="343"/>
      <c r="I21" s="343"/>
      <c r="J21" s="343"/>
      <c r="K21" s="343"/>
      <c r="L21" s="343"/>
      <c r="O21" s="343"/>
      <c r="P21" s="506" t="s">
        <v>646</v>
      </c>
      <c r="Q21" s="595">
        <f>+G10</f>
        <v>2252607359199.3877</v>
      </c>
      <c r="R21" s="343"/>
      <c r="S21" s="343"/>
      <c r="T21" s="343"/>
    </row>
    <row r="22" spans="2:29" ht="20.25">
      <c r="B22" s="512" t="s">
        <v>14</v>
      </c>
      <c r="C22" s="512"/>
      <c r="D22" s="387">
        <f>SUM(D10:D21)</f>
        <v>918082142450.67004</v>
      </c>
      <c r="E22" s="343"/>
      <c r="F22" s="347"/>
      <c r="G22" s="343"/>
      <c r="H22" s="343"/>
      <c r="I22" s="343"/>
      <c r="J22" s="343"/>
      <c r="K22" s="343"/>
      <c r="L22" s="343"/>
      <c r="O22" s="343"/>
      <c r="P22" s="506" t="s">
        <v>43</v>
      </c>
      <c r="Q22" s="595"/>
      <c r="R22" s="343"/>
      <c r="S22" s="343"/>
      <c r="T22" s="343"/>
    </row>
    <row r="23" spans="2:29" ht="20.25"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O23" s="347"/>
      <c r="P23" s="389" t="s">
        <v>639</v>
      </c>
      <c r="Q23" s="390">
        <v>0</v>
      </c>
      <c r="R23" s="347"/>
      <c r="S23" s="347"/>
      <c r="T23" s="347"/>
    </row>
    <row r="24" spans="2:29" ht="20.25" customHeight="1">
      <c r="B24" s="539" t="s">
        <v>446</v>
      </c>
      <c r="C24" s="539"/>
      <c r="D24" s="539"/>
      <c r="E24" s="539"/>
      <c r="F24" s="539"/>
      <c r="G24" s="539"/>
      <c r="H24" s="539"/>
      <c r="I24" s="539"/>
      <c r="J24" s="539"/>
      <c r="K24" s="539"/>
      <c r="L24" s="539"/>
      <c r="M24" s="539"/>
      <c r="N24" s="539"/>
      <c r="O24" s="599"/>
      <c r="P24" s="389" t="s">
        <v>640</v>
      </c>
      <c r="Q24" s="390">
        <f>+G15</f>
        <v>0</v>
      </c>
      <c r="R24" s="343"/>
      <c r="S24" s="343"/>
      <c r="T24" s="343"/>
    </row>
    <row r="25" spans="2:29" ht="20.25" customHeight="1">
      <c r="B25" s="539"/>
      <c r="C25" s="539"/>
      <c r="D25" s="539"/>
      <c r="E25" s="539"/>
      <c r="F25" s="539"/>
      <c r="G25" s="539"/>
      <c r="H25" s="539"/>
      <c r="I25" s="539"/>
      <c r="J25" s="539"/>
      <c r="K25" s="539"/>
      <c r="L25" s="539"/>
      <c r="M25" s="539"/>
      <c r="N25" s="539"/>
      <c r="O25" s="599"/>
      <c r="P25" s="389" t="s">
        <v>641</v>
      </c>
      <c r="Q25" s="390">
        <f>+G16</f>
        <v>0</v>
      </c>
      <c r="R25" s="320"/>
      <c r="S25" s="320"/>
      <c r="T25" s="320"/>
      <c r="U25" s="320"/>
      <c r="V25" s="320"/>
      <c r="W25" s="320"/>
      <c r="X25" s="320"/>
      <c r="Y25" s="320"/>
      <c r="Z25" s="320"/>
      <c r="AA25" s="320"/>
      <c r="AB25" s="320"/>
      <c r="AC25" s="320"/>
    </row>
    <row r="26" spans="2:29" ht="20.25" customHeight="1">
      <c r="B26" s="12"/>
      <c r="P26" s="389" t="s">
        <v>642</v>
      </c>
      <c r="Q26" s="390">
        <f>+G17</f>
        <v>0</v>
      </c>
    </row>
    <row r="27" spans="2:29" ht="15.75" customHeight="1">
      <c r="B27" s="506" t="s">
        <v>86</v>
      </c>
      <c r="C27" s="506" t="s">
        <v>99</v>
      </c>
      <c r="D27" s="506" t="s">
        <v>97</v>
      </c>
      <c r="E27" s="506" t="s">
        <v>20</v>
      </c>
      <c r="F27" s="506" t="s">
        <v>15</v>
      </c>
      <c r="G27" s="506" t="s">
        <v>16</v>
      </c>
      <c r="H27" s="489" t="s">
        <v>191</v>
      </c>
      <c r="I27" s="489" t="s">
        <v>447</v>
      </c>
      <c r="J27" s="489" t="s">
        <v>448</v>
      </c>
      <c r="K27" s="489" t="s">
        <v>449</v>
      </c>
      <c r="L27" s="489" t="s">
        <v>555</v>
      </c>
      <c r="M27" s="489" t="s">
        <v>167</v>
      </c>
      <c r="N27" s="489" t="s">
        <v>645</v>
      </c>
      <c r="O27" s="506" t="s">
        <v>14</v>
      </c>
      <c r="P27" s="506" t="s">
        <v>800</v>
      </c>
      <c r="Q27" s="595">
        <f>+Q21+Q23+Q24+Q25+Q26+D22</f>
        <v>3170689501650.0576</v>
      </c>
    </row>
    <row r="28" spans="2:29" ht="15.75" customHeight="1">
      <c r="B28" s="506"/>
      <c r="C28" s="506"/>
      <c r="D28" s="506" t="s">
        <v>4</v>
      </c>
      <c r="E28" s="506"/>
      <c r="F28" s="506" t="s">
        <v>1</v>
      </c>
      <c r="G28" s="506" t="s">
        <v>13</v>
      </c>
      <c r="H28" s="490"/>
      <c r="I28" s="490"/>
      <c r="J28" s="490"/>
      <c r="K28" s="490"/>
      <c r="L28" s="490"/>
      <c r="M28" s="490"/>
      <c r="N28" s="490"/>
      <c r="O28" s="506"/>
      <c r="P28" s="506"/>
      <c r="Q28" s="595"/>
    </row>
    <row r="29" spans="2:29" ht="15.75">
      <c r="B29" s="279">
        <f>RANGKUMAN!B65</f>
        <v>1</v>
      </c>
      <c r="C29" s="96">
        <f>RANGKUMAN!C65</f>
        <v>42971</v>
      </c>
      <c r="D29" s="321">
        <f>RANGKUMAN!D65</f>
        <v>629324627250.85999</v>
      </c>
      <c r="E29" s="321">
        <f>RANGKUMAN!E65</f>
        <v>7365503407.3000002</v>
      </c>
      <c r="F29" s="321">
        <f>RANGKUMAN!F65</f>
        <v>73022968910.279999</v>
      </c>
      <c r="G29" s="321">
        <f>RANGKUMAN!G65</f>
        <v>152153101.94</v>
      </c>
      <c r="H29" s="321">
        <f>RANGKUMAN!H65</f>
        <v>91157752183.12001</v>
      </c>
      <c r="I29" s="321">
        <f>RANGKUMAN!I65</f>
        <v>0</v>
      </c>
      <c r="J29" s="321">
        <f>RANGKUMAN!J65</f>
        <v>0</v>
      </c>
      <c r="K29" s="321">
        <f>RANGKUMAN!K65</f>
        <v>0</v>
      </c>
      <c r="L29" s="321">
        <f>SUMIF(IMPUSAT!$D:$D,RUPIAH!C29,IMPUSAT!$B:$B)</f>
        <v>0</v>
      </c>
      <c r="M29" s="321">
        <f>RANGKUMAN!L65</f>
        <v>0</v>
      </c>
      <c r="N29" s="321">
        <v>0</v>
      </c>
      <c r="O29" s="321">
        <f>SUM(D29:N29)</f>
        <v>801023004853.5</v>
      </c>
      <c r="Q29" s="388">
        <f>+Q27-O29</f>
        <v>2369666496796.5576</v>
      </c>
    </row>
    <row r="30" spans="2:29" ht="15.75">
      <c r="B30" s="279">
        <f>RANGKUMAN!B66</f>
        <v>2</v>
      </c>
      <c r="C30" s="96">
        <f>RANGKUMAN!C66</f>
        <v>42972</v>
      </c>
      <c r="D30" s="321">
        <f>RANGKUMAN!D66</f>
        <v>104090981454.73999</v>
      </c>
      <c r="E30" s="321">
        <f>RANGKUMAN!E66</f>
        <v>255079128754.53882</v>
      </c>
      <c r="F30" s="321">
        <f>RANGKUMAN!F66</f>
        <v>0</v>
      </c>
      <c r="G30" s="321">
        <f>RANGKUMAN!G66</f>
        <v>0</v>
      </c>
      <c r="H30" s="321">
        <f>RANGKUMAN!H66</f>
        <v>0</v>
      </c>
      <c r="I30" s="321">
        <f>RANGKUMAN!I66</f>
        <v>0</v>
      </c>
      <c r="J30" s="321">
        <f>RANGKUMAN!J66</f>
        <v>0</v>
      </c>
      <c r="K30" s="321">
        <f>RANGKUMAN!K66</f>
        <v>0</v>
      </c>
      <c r="L30" s="321">
        <f>SUMIF(IMPUSAT!$D:$D,RUPIAH!C30,IMPUSAT!$B:$B)</f>
        <v>0</v>
      </c>
      <c r="M30" s="321">
        <f>RANGKUMAN!L66</f>
        <v>0</v>
      </c>
      <c r="N30" s="321">
        <v>0</v>
      </c>
      <c r="O30" s="321">
        <f t="shared" ref="O30:O58" si="0">SUM(D30:N30)</f>
        <v>359170110209.27881</v>
      </c>
      <c r="Q30" s="388">
        <f>+Q29-O30</f>
        <v>2010496386587.2788</v>
      </c>
    </row>
    <row r="31" spans="2:29" ht="15.75">
      <c r="B31" s="279">
        <f>RANGKUMAN!B67</f>
        <v>3</v>
      </c>
      <c r="C31" s="96">
        <f>RANGKUMAN!C67</f>
        <v>42975</v>
      </c>
      <c r="D31" s="321">
        <f>RANGKUMAN!D67</f>
        <v>60090074510.199997</v>
      </c>
      <c r="E31" s="321">
        <f>RANGKUMAN!E67</f>
        <v>0</v>
      </c>
      <c r="F31" s="321">
        <f>RANGKUMAN!F67</f>
        <v>0</v>
      </c>
      <c r="G31" s="321">
        <f>RANGKUMAN!G67</f>
        <v>0</v>
      </c>
      <c r="H31" s="321">
        <f>RANGKUMAN!H67</f>
        <v>0</v>
      </c>
      <c r="I31" s="321">
        <f>RANGKUMAN!I67</f>
        <v>7468218423.1400003</v>
      </c>
      <c r="J31" s="321">
        <f>RANGKUMAN!J67</f>
        <v>126343564587.66422</v>
      </c>
      <c r="K31" s="321">
        <f>RANGKUMAN!K67</f>
        <v>0</v>
      </c>
      <c r="L31" s="321">
        <f>SUMIF(IMPUSAT!$D:$D,RUPIAH!C31,IMPUSAT!$B:$B)</f>
        <v>0</v>
      </c>
      <c r="M31" s="321">
        <f>RANGKUMAN!L67</f>
        <v>0</v>
      </c>
      <c r="N31" s="321">
        <v>0</v>
      </c>
      <c r="O31" s="321">
        <f t="shared" si="0"/>
        <v>193901857521.00421</v>
      </c>
      <c r="Q31" s="388">
        <f t="shared" ref="Q31:Q58" si="1">+Q30-O31</f>
        <v>1816594529066.2747</v>
      </c>
    </row>
    <row r="32" spans="2:29" ht="15.75">
      <c r="B32" s="279">
        <f>RANGKUMAN!B68</f>
        <v>4</v>
      </c>
      <c r="C32" s="96">
        <f>RANGKUMAN!C68</f>
        <v>42976</v>
      </c>
      <c r="D32" s="321">
        <f>RANGKUMAN!D68</f>
        <v>129369014836.74001</v>
      </c>
      <c r="E32" s="321">
        <f>RANGKUMAN!E68</f>
        <v>0</v>
      </c>
      <c r="F32" s="321">
        <f>RANGKUMAN!F68</f>
        <v>0</v>
      </c>
      <c r="G32" s="321">
        <f>RANGKUMAN!G68</f>
        <v>0</v>
      </c>
      <c r="H32" s="321">
        <f>RANGKUMAN!H68</f>
        <v>0</v>
      </c>
      <c r="I32" s="321">
        <f>RANGKUMAN!I68</f>
        <v>0</v>
      </c>
      <c r="J32" s="321">
        <f>RANGKUMAN!J68</f>
        <v>8011042412.1487188</v>
      </c>
      <c r="K32" s="321">
        <f>RANGKUMAN!K68</f>
        <v>0</v>
      </c>
      <c r="L32" s="321">
        <f>SUMIF(IMPUSAT!$D:$D,RUPIAH!C32,IMPUSAT!$B:$B)</f>
        <v>0</v>
      </c>
      <c r="M32" s="321">
        <f>RANGKUMAN!L68</f>
        <v>0</v>
      </c>
      <c r="N32" s="321">
        <v>0</v>
      </c>
      <c r="O32" s="321">
        <f t="shared" si="0"/>
        <v>137380057248.88872</v>
      </c>
      <c r="Q32" s="388">
        <f t="shared" si="1"/>
        <v>1679214471817.386</v>
      </c>
    </row>
    <row r="33" spans="2:17" ht="15.75">
      <c r="B33" s="279">
        <f>RANGKUMAN!B69</f>
        <v>5</v>
      </c>
      <c r="C33" s="96">
        <f>RANGKUMAN!C69</f>
        <v>42977</v>
      </c>
      <c r="D33" s="321">
        <f>RANGKUMAN!D69</f>
        <v>144532753264.19998</v>
      </c>
      <c r="E33" s="321">
        <f>RANGKUMAN!E69</f>
        <v>0</v>
      </c>
      <c r="F33" s="321">
        <f>RANGKUMAN!F69</f>
        <v>2380776181555.3604</v>
      </c>
      <c r="G33" s="321">
        <f>RANGKUMAN!G69</f>
        <v>0</v>
      </c>
      <c r="H33" s="321">
        <f>RANGKUMAN!H69</f>
        <v>84324886216.220001</v>
      </c>
      <c r="I33" s="321">
        <f>RANGKUMAN!I69</f>
        <v>0</v>
      </c>
      <c r="J33" s="321">
        <f>RANGKUMAN!J69</f>
        <v>0</v>
      </c>
      <c r="K33" s="321">
        <f>RANGKUMAN!K69</f>
        <v>0</v>
      </c>
      <c r="L33" s="321">
        <f>SUMIF(IMPUSAT!$D:$D,RUPIAH!C33,IMPUSAT!$B:$B)</f>
        <v>0</v>
      </c>
      <c r="M33" s="321">
        <f>RANGKUMAN!L69</f>
        <v>0</v>
      </c>
      <c r="N33" s="321">
        <v>0</v>
      </c>
      <c r="O33" s="321">
        <f t="shared" si="0"/>
        <v>2609633821035.7808</v>
      </c>
      <c r="Q33" s="388">
        <f t="shared" si="1"/>
        <v>-930419349218.39478</v>
      </c>
    </row>
    <row r="34" spans="2:17" ht="15.75">
      <c r="B34" s="279">
        <f>RANGKUMAN!B70</f>
        <v>6</v>
      </c>
      <c r="C34" s="96">
        <f>RANGKUMAN!C70</f>
        <v>42978</v>
      </c>
      <c r="D34" s="321">
        <f>RANGKUMAN!D70</f>
        <v>158224029479.60001</v>
      </c>
      <c r="E34" s="321">
        <f>RANGKUMAN!E70</f>
        <v>0</v>
      </c>
      <c r="F34" s="321">
        <f>RANGKUMAN!F70</f>
        <v>0</v>
      </c>
      <c r="G34" s="321">
        <f>RANGKUMAN!G70</f>
        <v>0</v>
      </c>
      <c r="H34" s="321">
        <f>RANGKUMAN!H70</f>
        <v>0</v>
      </c>
      <c r="I34" s="321">
        <f>RANGKUMAN!I70</f>
        <v>0</v>
      </c>
      <c r="J34" s="321">
        <f>RANGKUMAN!J70</f>
        <v>0</v>
      </c>
      <c r="K34" s="321">
        <f>RANGKUMAN!K70</f>
        <v>0</v>
      </c>
      <c r="L34" s="321">
        <f>SUMIF(IMPUSAT!$D:$D,RUPIAH!C34,IMPUSAT!$B:$B)</f>
        <v>0</v>
      </c>
      <c r="M34" s="321">
        <f>RANGKUMAN!L70</f>
        <v>0</v>
      </c>
      <c r="N34" s="321">
        <v>0</v>
      </c>
      <c r="O34" s="321">
        <f t="shared" si="0"/>
        <v>158224029479.60001</v>
      </c>
      <c r="Q34" s="388">
        <f t="shared" si="1"/>
        <v>-1088643378697.9948</v>
      </c>
    </row>
    <row r="35" spans="2:17" ht="15.75">
      <c r="B35" s="279">
        <f>RANGKUMAN!B71</f>
        <v>7</v>
      </c>
      <c r="C35" s="96">
        <f>RANGKUMAN!C71</f>
        <v>42979</v>
      </c>
      <c r="D35" s="321">
        <f>RANGKUMAN!D71</f>
        <v>0</v>
      </c>
      <c r="E35" s="321">
        <f>RANGKUMAN!E71</f>
        <v>0</v>
      </c>
      <c r="F35" s="321">
        <f>RANGKUMAN!F71</f>
        <v>0</v>
      </c>
      <c r="G35" s="321">
        <f>RANGKUMAN!G71</f>
        <v>0</v>
      </c>
      <c r="H35" s="321">
        <f>RANGKUMAN!H71</f>
        <v>0</v>
      </c>
      <c r="I35" s="321">
        <f>RANGKUMAN!I71</f>
        <v>0</v>
      </c>
      <c r="J35" s="321">
        <f>RANGKUMAN!J71</f>
        <v>0</v>
      </c>
      <c r="K35" s="321">
        <f>RANGKUMAN!K71</f>
        <v>0</v>
      </c>
      <c r="L35" s="321">
        <f>SUMIF(IMPUSAT!$D:$D,RUPIAH!C35,IMPUSAT!$B:$B)</f>
        <v>0</v>
      </c>
      <c r="M35" s="321">
        <f>RANGKUMAN!L71</f>
        <v>0</v>
      </c>
      <c r="N35" s="321">
        <v>0</v>
      </c>
      <c r="O35" s="321">
        <f t="shared" si="0"/>
        <v>0</v>
      </c>
      <c r="Q35" s="388">
        <f t="shared" si="1"/>
        <v>-1088643378697.9948</v>
      </c>
    </row>
    <row r="36" spans="2:17" ht="15.75">
      <c r="B36" s="279">
        <f>RANGKUMAN!B72</f>
        <v>8</v>
      </c>
      <c r="C36" s="96">
        <f>RANGKUMAN!C72</f>
        <v>42980</v>
      </c>
      <c r="D36" s="321">
        <f>RANGKUMAN!D72</f>
        <v>0</v>
      </c>
      <c r="E36" s="321">
        <f>RANGKUMAN!E72</f>
        <v>0</v>
      </c>
      <c r="F36" s="321">
        <f>RANGKUMAN!F72</f>
        <v>0</v>
      </c>
      <c r="G36" s="321">
        <f>RANGKUMAN!G72</f>
        <v>0</v>
      </c>
      <c r="H36" s="321">
        <f>RANGKUMAN!H72</f>
        <v>0</v>
      </c>
      <c r="I36" s="321">
        <f>RANGKUMAN!I72</f>
        <v>0</v>
      </c>
      <c r="J36" s="321">
        <f>RANGKUMAN!J72</f>
        <v>0</v>
      </c>
      <c r="K36" s="321">
        <f>RANGKUMAN!K72</f>
        <v>0</v>
      </c>
      <c r="L36" s="321">
        <f>SUMIF(IMPUSAT!$D:$D,RUPIAH!C36,IMPUSAT!$B:$B)</f>
        <v>0</v>
      </c>
      <c r="M36" s="321">
        <f>RANGKUMAN!L72</f>
        <v>0</v>
      </c>
      <c r="N36" s="321">
        <v>0</v>
      </c>
      <c r="O36" s="321">
        <f t="shared" si="0"/>
        <v>0</v>
      </c>
      <c r="Q36" s="388">
        <f t="shared" si="1"/>
        <v>-1088643378697.9948</v>
      </c>
    </row>
    <row r="37" spans="2:17" ht="15.75">
      <c r="B37" s="279">
        <f>RANGKUMAN!B73</f>
        <v>9</v>
      </c>
      <c r="C37" s="96">
        <f>RANGKUMAN!C73</f>
        <v>42981</v>
      </c>
      <c r="D37" s="321">
        <f>RANGKUMAN!D73</f>
        <v>0</v>
      </c>
      <c r="E37" s="321">
        <f>RANGKUMAN!E73</f>
        <v>0</v>
      </c>
      <c r="F37" s="321">
        <f>RANGKUMAN!F73</f>
        <v>0</v>
      </c>
      <c r="G37" s="321">
        <f>RANGKUMAN!G73</f>
        <v>0</v>
      </c>
      <c r="H37" s="321">
        <f>RANGKUMAN!H73</f>
        <v>0</v>
      </c>
      <c r="I37" s="321">
        <f>RANGKUMAN!I73</f>
        <v>0</v>
      </c>
      <c r="J37" s="321">
        <f>RANGKUMAN!J73</f>
        <v>0</v>
      </c>
      <c r="K37" s="321">
        <f>RANGKUMAN!K73</f>
        <v>0</v>
      </c>
      <c r="L37" s="321">
        <f>SUMIF(IMPUSAT!$D:$D,RUPIAH!C37,IMPUSAT!$B:$B)</f>
        <v>0</v>
      </c>
      <c r="M37" s="321">
        <f>RANGKUMAN!L73</f>
        <v>0</v>
      </c>
      <c r="N37" s="321">
        <v>0</v>
      </c>
      <c r="O37" s="321">
        <f t="shared" si="0"/>
        <v>0</v>
      </c>
      <c r="Q37" s="388">
        <f t="shared" si="1"/>
        <v>-1088643378697.9948</v>
      </c>
    </row>
    <row r="38" spans="2:17" ht="15.75">
      <c r="B38" s="279">
        <f>RANGKUMAN!B74</f>
        <v>10</v>
      </c>
      <c r="C38" s="96">
        <f>RANGKUMAN!C74</f>
        <v>42982</v>
      </c>
      <c r="D38" s="321">
        <f>RANGKUMAN!D74</f>
        <v>0</v>
      </c>
      <c r="E38" s="321">
        <f>RANGKUMAN!E74</f>
        <v>0</v>
      </c>
      <c r="F38" s="321">
        <f>RANGKUMAN!F74</f>
        <v>738338031730.93994</v>
      </c>
      <c r="G38" s="321">
        <f>RANGKUMAN!G74</f>
        <v>0</v>
      </c>
      <c r="H38" s="321">
        <f>RANGKUMAN!H74</f>
        <v>0</v>
      </c>
      <c r="I38" s="321">
        <f>RANGKUMAN!I74</f>
        <v>0</v>
      </c>
      <c r="J38" s="321">
        <f>RANGKUMAN!J74</f>
        <v>0</v>
      </c>
      <c r="K38" s="321">
        <f>RANGKUMAN!K74</f>
        <v>0</v>
      </c>
      <c r="L38" s="321">
        <f>SUMIF(IMPUSAT!$D:$D,RUPIAH!C38,IMPUSAT!$B:$B)</f>
        <v>0</v>
      </c>
      <c r="M38" s="321">
        <f>RANGKUMAN!L74</f>
        <v>0</v>
      </c>
      <c r="N38" s="321">
        <v>0</v>
      </c>
      <c r="O38" s="321">
        <f t="shared" si="0"/>
        <v>738338031730.93994</v>
      </c>
      <c r="Q38" s="388">
        <f t="shared" si="1"/>
        <v>-1826981410428.9346</v>
      </c>
    </row>
    <row r="39" spans="2:17" ht="15.75">
      <c r="B39" s="279">
        <f>RANGKUMAN!B75</f>
        <v>11</v>
      </c>
      <c r="C39" s="96">
        <f>RANGKUMAN!C75</f>
        <v>42983</v>
      </c>
      <c r="D39" s="321">
        <f>RANGKUMAN!D75</f>
        <v>0</v>
      </c>
      <c r="E39" s="321">
        <f>RANGKUMAN!E75</f>
        <v>0</v>
      </c>
      <c r="F39" s="321">
        <f>RANGKUMAN!F75</f>
        <v>7423136478.5200005</v>
      </c>
      <c r="G39" s="321">
        <f>RANGKUMAN!G75</f>
        <v>42697237443.139999</v>
      </c>
      <c r="H39" s="321">
        <f>RANGKUMAN!H75</f>
        <v>0</v>
      </c>
      <c r="I39" s="321">
        <f>RANGKUMAN!I75</f>
        <v>15230712488.984053</v>
      </c>
      <c r="J39" s="321">
        <f>RANGKUMAN!J75</f>
        <v>40135518030.686981</v>
      </c>
      <c r="K39" s="321">
        <f>RANGKUMAN!K75</f>
        <v>0</v>
      </c>
      <c r="L39" s="321">
        <f>SUMIF(IMPUSAT!$D:$D,RUPIAH!C39,IMPUSAT!$B:$B)</f>
        <v>0</v>
      </c>
      <c r="M39" s="321">
        <f>RANGKUMAN!L75</f>
        <v>0</v>
      </c>
      <c r="N39" s="321">
        <v>0</v>
      </c>
      <c r="O39" s="321">
        <f t="shared" si="0"/>
        <v>105486604441.33104</v>
      </c>
      <c r="Q39" s="388">
        <f t="shared" si="1"/>
        <v>-1932468014870.2656</v>
      </c>
    </row>
    <row r="40" spans="2:17" ht="15.75">
      <c r="B40" s="279">
        <f>RANGKUMAN!B76</f>
        <v>12</v>
      </c>
      <c r="C40" s="96">
        <f>RANGKUMAN!C76</f>
        <v>42984</v>
      </c>
      <c r="D40" s="321">
        <f>RANGKUMAN!D76</f>
        <v>1575243776.6799998</v>
      </c>
      <c r="E40" s="321">
        <f>RANGKUMAN!E76</f>
        <v>0</v>
      </c>
      <c r="F40" s="321">
        <f>RANGKUMAN!F76</f>
        <v>42555660060.720001</v>
      </c>
      <c r="G40" s="321">
        <f>RANGKUMAN!G76</f>
        <v>0</v>
      </c>
      <c r="H40" s="321">
        <f>RANGKUMAN!H76</f>
        <v>5809342152.8800001</v>
      </c>
      <c r="I40" s="321">
        <f>RANGKUMAN!I76</f>
        <v>0</v>
      </c>
      <c r="J40" s="321">
        <f>RANGKUMAN!J76</f>
        <v>0</v>
      </c>
      <c r="K40" s="321">
        <f>RANGKUMAN!K76</f>
        <v>0</v>
      </c>
      <c r="L40" s="321">
        <f>SUMIF(IMPUSAT!$D:$D,RUPIAH!C40,IMPUSAT!$B:$B)</f>
        <v>0</v>
      </c>
      <c r="M40" s="321">
        <f>RANGKUMAN!L76</f>
        <v>0</v>
      </c>
      <c r="N40" s="321">
        <v>0</v>
      </c>
      <c r="O40" s="321">
        <f t="shared" si="0"/>
        <v>49940245990.279999</v>
      </c>
      <c r="Q40" s="388">
        <f t="shared" si="1"/>
        <v>-1982408260860.5457</v>
      </c>
    </row>
    <row r="41" spans="2:17" ht="15.75">
      <c r="B41" s="279">
        <f>RANGKUMAN!B77</f>
        <v>13</v>
      </c>
      <c r="C41" s="96">
        <f>RANGKUMAN!C77</f>
        <v>42985</v>
      </c>
      <c r="D41" s="321">
        <f>RANGKUMAN!D77</f>
        <v>0</v>
      </c>
      <c r="E41" s="321">
        <f>RANGKUMAN!E77</f>
        <v>0</v>
      </c>
      <c r="F41" s="321">
        <f>RANGKUMAN!F77</f>
        <v>0</v>
      </c>
      <c r="G41" s="321">
        <f>RANGKUMAN!G77</f>
        <v>0</v>
      </c>
      <c r="H41" s="321">
        <f>RANGKUMAN!H77</f>
        <v>42525012769.82</v>
      </c>
      <c r="I41" s="321">
        <f>RANGKUMAN!I77</f>
        <v>0</v>
      </c>
      <c r="J41" s="321">
        <f>RANGKUMAN!J77</f>
        <v>0</v>
      </c>
      <c r="K41" s="321">
        <f>RANGKUMAN!K77</f>
        <v>0</v>
      </c>
      <c r="L41" s="321">
        <f>SUMIF(IMPUSAT!$D:$D,RUPIAH!C41,IMPUSAT!$B:$B)</f>
        <v>0</v>
      </c>
      <c r="M41" s="321">
        <f>RANGKUMAN!L77</f>
        <v>0</v>
      </c>
      <c r="N41" s="321">
        <v>0</v>
      </c>
      <c r="O41" s="321">
        <f t="shared" si="0"/>
        <v>42525012769.82</v>
      </c>
      <c r="Q41" s="388">
        <f t="shared" si="1"/>
        <v>-2024933273630.3657</v>
      </c>
    </row>
    <row r="42" spans="2:17" ht="15.75">
      <c r="B42" s="279">
        <f>RANGKUMAN!B78</f>
        <v>14</v>
      </c>
      <c r="C42" s="96">
        <f>RANGKUMAN!C78</f>
        <v>42986</v>
      </c>
      <c r="D42" s="321">
        <f>RANGKUMAN!D78</f>
        <v>0</v>
      </c>
      <c r="E42" s="321">
        <f>RANGKUMAN!E78</f>
        <v>0</v>
      </c>
      <c r="F42" s="321">
        <f>RANGKUMAN!F78</f>
        <v>654327678891.35999</v>
      </c>
      <c r="G42" s="321">
        <f>RANGKUMAN!G78</f>
        <v>0</v>
      </c>
      <c r="H42" s="321">
        <f>RANGKUMAN!H78</f>
        <v>0</v>
      </c>
      <c r="I42" s="321">
        <f>RANGKUMAN!I78</f>
        <v>0</v>
      </c>
      <c r="J42" s="321">
        <f>RANGKUMAN!J78</f>
        <v>0</v>
      </c>
      <c r="K42" s="321">
        <f>RANGKUMAN!K78</f>
        <v>0</v>
      </c>
      <c r="L42" s="321">
        <f>SUMIF(IMPUSAT!$D:$D,RUPIAH!C42,IMPUSAT!$B:$B)</f>
        <v>0</v>
      </c>
      <c r="M42" s="321">
        <f>RANGKUMAN!L78</f>
        <v>0</v>
      </c>
      <c r="N42" s="321">
        <v>0</v>
      </c>
      <c r="O42" s="321">
        <f t="shared" si="0"/>
        <v>654327678891.35999</v>
      </c>
      <c r="Q42" s="388">
        <f t="shared" si="1"/>
        <v>-2679260952521.7256</v>
      </c>
    </row>
    <row r="43" spans="2:17" ht="15.75">
      <c r="B43" s="279">
        <f>RANGKUMAN!B79</f>
        <v>15</v>
      </c>
      <c r="C43" s="96">
        <f>RANGKUMAN!C79</f>
        <v>42987</v>
      </c>
      <c r="D43" s="321">
        <f>RANGKUMAN!D79</f>
        <v>0</v>
      </c>
      <c r="E43" s="321">
        <f>RANGKUMAN!E79</f>
        <v>0</v>
      </c>
      <c r="F43" s="321">
        <f>RANGKUMAN!F79</f>
        <v>0</v>
      </c>
      <c r="G43" s="321">
        <f>RANGKUMAN!G79</f>
        <v>0</v>
      </c>
      <c r="H43" s="321">
        <f>RANGKUMAN!H79</f>
        <v>0</v>
      </c>
      <c r="I43" s="321">
        <f>RANGKUMAN!I79</f>
        <v>0</v>
      </c>
      <c r="J43" s="321">
        <f>RANGKUMAN!J79</f>
        <v>0</v>
      </c>
      <c r="K43" s="321">
        <f>RANGKUMAN!K79</f>
        <v>0</v>
      </c>
      <c r="L43" s="321">
        <f>SUMIF(IMPUSAT!$D:$D,RUPIAH!C43,IMPUSAT!$B:$B)</f>
        <v>0</v>
      </c>
      <c r="M43" s="321">
        <f>RANGKUMAN!L79</f>
        <v>0</v>
      </c>
      <c r="N43" s="321">
        <v>0</v>
      </c>
      <c r="O43" s="321">
        <f t="shared" si="0"/>
        <v>0</v>
      </c>
      <c r="Q43" s="388">
        <f t="shared" si="1"/>
        <v>-2679260952521.7256</v>
      </c>
    </row>
    <row r="44" spans="2:17" ht="15.75">
      <c r="B44" s="279">
        <f>RANGKUMAN!B80</f>
        <v>16</v>
      </c>
      <c r="C44" s="96">
        <f>RANGKUMAN!C80</f>
        <v>42988</v>
      </c>
      <c r="D44" s="321">
        <f>RANGKUMAN!D80</f>
        <v>0</v>
      </c>
      <c r="E44" s="321">
        <f>RANGKUMAN!E80</f>
        <v>0</v>
      </c>
      <c r="F44" s="321">
        <f>RANGKUMAN!F80</f>
        <v>0</v>
      </c>
      <c r="G44" s="321">
        <f>RANGKUMAN!G80</f>
        <v>0</v>
      </c>
      <c r="H44" s="321">
        <f>RANGKUMAN!H80</f>
        <v>0</v>
      </c>
      <c r="I44" s="321">
        <f>RANGKUMAN!I80</f>
        <v>0</v>
      </c>
      <c r="J44" s="321">
        <f>RANGKUMAN!J80</f>
        <v>0</v>
      </c>
      <c r="K44" s="321">
        <f>RANGKUMAN!K80</f>
        <v>0</v>
      </c>
      <c r="L44" s="321">
        <f>SUMIF(IMPUSAT!$D:$D,RUPIAH!C44,IMPUSAT!$B:$B)</f>
        <v>0</v>
      </c>
      <c r="M44" s="321">
        <f>RANGKUMAN!L80</f>
        <v>0</v>
      </c>
      <c r="N44" s="321">
        <v>0</v>
      </c>
      <c r="O44" s="321">
        <f t="shared" si="0"/>
        <v>0</v>
      </c>
      <c r="Q44" s="388">
        <f t="shared" si="1"/>
        <v>-2679260952521.7256</v>
      </c>
    </row>
    <row r="45" spans="2:17" ht="15.75">
      <c r="B45" s="279">
        <f>RANGKUMAN!B81</f>
        <v>17</v>
      </c>
      <c r="C45" s="96">
        <f>RANGKUMAN!C81</f>
        <v>42989</v>
      </c>
      <c r="D45" s="321">
        <f>RANGKUMAN!D81</f>
        <v>0</v>
      </c>
      <c r="E45" s="321">
        <f>RANGKUMAN!E81</f>
        <v>0</v>
      </c>
      <c r="F45" s="321">
        <f>RANGKUMAN!F81</f>
        <v>390400756454.52002</v>
      </c>
      <c r="G45" s="321">
        <f>RANGKUMAN!G81</f>
        <v>35152448782.779999</v>
      </c>
      <c r="H45" s="321">
        <f>RANGKUMAN!H81</f>
        <v>0</v>
      </c>
      <c r="I45" s="321">
        <f>RANGKUMAN!I81</f>
        <v>0</v>
      </c>
      <c r="J45" s="321">
        <f>RANGKUMAN!J81</f>
        <v>0</v>
      </c>
      <c r="K45" s="321">
        <f>RANGKUMAN!K81</f>
        <v>0</v>
      </c>
      <c r="L45" s="321">
        <f>SUMIF(IMPUSAT!$D:$D,RUPIAH!C45,IMPUSAT!$B:$B)</f>
        <v>0</v>
      </c>
      <c r="M45" s="321">
        <f>RANGKUMAN!L81</f>
        <v>0</v>
      </c>
      <c r="N45" s="321">
        <v>0</v>
      </c>
      <c r="O45" s="321">
        <f t="shared" si="0"/>
        <v>425553205237.30005</v>
      </c>
      <c r="Q45" s="388">
        <f t="shared" si="1"/>
        <v>-3104814157759.0254</v>
      </c>
    </row>
    <row r="46" spans="2:17" ht="15.75">
      <c r="B46" s="279">
        <f>RANGKUMAN!B82</f>
        <v>18</v>
      </c>
      <c r="C46" s="96">
        <f>RANGKUMAN!C82</f>
        <v>42990</v>
      </c>
      <c r="D46" s="321">
        <f>RANGKUMAN!D82</f>
        <v>0</v>
      </c>
      <c r="E46" s="321">
        <f>RANGKUMAN!E82</f>
        <v>0</v>
      </c>
      <c r="F46" s="321">
        <f>RANGKUMAN!F82</f>
        <v>0</v>
      </c>
      <c r="G46" s="321">
        <f>RANGKUMAN!G82</f>
        <v>0</v>
      </c>
      <c r="H46" s="321">
        <f>RANGKUMAN!H82</f>
        <v>253244235.16</v>
      </c>
      <c r="I46" s="321">
        <f>RANGKUMAN!I82</f>
        <v>0</v>
      </c>
      <c r="J46" s="321">
        <f>RANGKUMAN!J82</f>
        <v>76056800575.346527</v>
      </c>
      <c r="K46" s="321">
        <f>RANGKUMAN!K82</f>
        <v>93394000</v>
      </c>
      <c r="L46" s="321">
        <f>SUMIF(IMPUSAT!$D:$D,RUPIAH!C46,IMPUSAT!$B:$B)</f>
        <v>0</v>
      </c>
      <c r="M46" s="321">
        <f>RANGKUMAN!L82</f>
        <v>0</v>
      </c>
      <c r="N46" s="321">
        <v>0</v>
      </c>
      <c r="O46" s="321">
        <f t="shared" si="0"/>
        <v>76403438810.506531</v>
      </c>
      <c r="Q46" s="388">
        <f t="shared" si="1"/>
        <v>-3181217596569.5317</v>
      </c>
    </row>
    <row r="47" spans="2:17" ht="15.75">
      <c r="B47" s="279">
        <f>RANGKUMAN!B83</f>
        <v>19</v>
      </c>
      <c r="C47" s="96">
        <f>RANGKUMAN!C83</f>
        <v>42991</v>
      </c>
      <c r="D47" s="321">
        <f>RANGKUMAN!D83</f>
        <v>0</v>
      </c>
      <c r="E47" s="321">
        <f>RANGKUMAN!E83</f>
        <v>0</v>
      </c>
      <c r="F47" s="321">
        <f>RANGKUMAN!F83</f>
        <v>65450997246.459999</v>
      </c>
      <c r="G47" s="321">
        <f>RANGKUMAN!G83</f>
        <v>157345007.81999999</v>
      </c>
      <c r="H47" s="321">
        <f>RANGKUMAN!H83</f>
        <v>0</v>
      </c>
      <c r="I47" s="321">
        <f>RANGKUMAN!I83</f>
        <v>0</v>
      </c>
      <c r="J47" s="321">
        <f>RANGKUMAN!J83</f>
        <v>0</v>
      </c>
      <c r="K47" s="321">
        <f>RANGKUMAN!K83</f>
        <v>0</v>
      </c>
      <c r="L47" s="321">
        <f>SUMIF(IMPUSAT!$D:$D,RUPIAH!C47,IMPUSAT!$B:$B)</f>
        <v>0</v>
      </c>
      <c r="M47" s="321">
        <f>RANGKUMAN!L83</f>
        <v>0</v>
      </c>
      <c r="N47" s="321">
        <v>0</v>
      </c>
      <c r="O47" s="321">
        <f t="shared" si="0"/>
        <v>65608342254.279999</v>
      </c>
      <c r="Q47" s="388">
        <f t="shared" si="1"/>
        <v>-3246825938823.8115</v>
      </c>
    </row>
    <row r="48" spans="2:17" ht="15.75">
      <c r="B48" s="279">
        <f>RANGKUMAN!B84</f>
        <v>20</v>
      </c>
      <c r="C48" s="96">
        <f>RANGKUMAN!C84</f>
        <v>42992</v>
      </c>
      <c r="D48" s="321">
        <f>RANGKUMAN!D84</f>
        <v>0</v>
      </c>
      <c r="E48" s="321">
        <f>RANGKUMAN!E84</f>
        <v>0</v>
      </c>
      <c r="F48" s="321">
        <f>RANGKUMAN!F84</f>
        <v>0</v>
      </c>
      <c r="G48" s="321">
        <f>RANGKUMAN!G84</f>
        <v>0</v>
      </c>
      <c r="H48" s="321">
        <f>RANGKUMAN!H84</f>
        <v>0</v>
      </c>
      <c r="I48" s="321">
        <f>RANGKUMAN!I84</f>
        <v>0</v>
      </c>
      <c r="J48" s="321">
        <f>RANGKUMAN!J84</f>
        <v>0</v>
      </c>
      <c r="K48" s="321">
        <f>RANGKUMAN!K84</f>
        <v>0</v>
      </c>
      <c r="L48" s="321">
        <f>SUMIF(IMPUSAT!$D:$D,RUPIAH!C48,IMPUSAT!$B:$B)</f>
        <v>0</v>
      </c>
      <c r="M48" s="321">
        <f>RANGKUMAN!L84</f>
        <v>0</v>
      </c>
      <c r="N48" s="321">
        <v>0</v>
      </c>
      <c r="O48" s="321">
        <f t="shared" si="0"/>
        <v>0</v>
      </c>
      <c r="Q48" s="388">
        <f t="shared" si="1"/>
        <v>-3246825938823.8115</v>
      </c>
    </row>
    <row r="49" spans="2:18" ht="15.75">
      <c r="B49" s="279">
        <f>RANGKUMAN!B85</f>
        <v>21</v>
      </c>
      <c r="C49" s="96">
        <f>RANGKUMAN!C85</f>
        <v>42993</v>
      </c>
      <c r="D49" s="321">
        <f>RANGKUMAN!D85</f>
        <v>0</v>
      </c>
      <c r="E49" s="321">
        <f>RANGKUMAN!E85</f>
        <v>0</v>
      </c>
      <c r="F49" s="321">
        <f>RANGKUMAN!F85</f>
        <v>264435830838.47998</v>
      </c>
      <c r="G49" s="321">
        <f>RANGKUMAN!G85</f>
        <v>117958684940.04001</v>
      </c>
      <c r="H49" s="321">
        <f>RANGKUMAN!H85</f>
        <v>0</v>
      </c>
      <c r="I49" s="321">
        <f>RANGKUMAN!I85</f>
        <v>278608124015.02454</v>
      </c>
      <c r="J49" s="321">
        <f>RANGKUMAN!J85</f>
        <v>87529093568.430359</v>
      </c>
      <c r="K49" s="321">
        <f>RANGKUMAN!K85</f>
        <v>0</v>
      </c>
      <c r="L49" s="321">
        <f>SUMIF(IMPUSAT!$D:$D,RUPIAH!C49,IMPUSAT!$B:$B)</f>
        <v>0</v>
      </c>
      <c r="M49" s="321">
        <f>RANGKUMAN!L85</f>
        <v>0</v>
      </c>
      <c r="N49" s="321">
        <v>0</v>
      </c>
      <c r="O49" s="321">
        <f t="shared" si="0"/>
        <v>748531733361.97485</v>
      </c>
      <c r="Q49" s="388">
        <f t="shared" si="1"/>
        <v>-3995357672185.7861</v>
      </c>
    </row>
    <row r="50" spans="2:18" ht="15.75">
      <c r="B50" s="279">
        <f>RANGKUMAN!B86</f>
        <v>22</v>
      </c>
      <c r="C50" s="96">
        <f>RANGKUMAN!C86</f>
        <v>42994</v>
      </c>
      <c r="D50" s="321">
        <f>RANGKUMAN!D86</f>
        <v>0</v>
      </c>
      <c r="E50" s="321">
        <f>RANGKUMAN!E86</f>
        <v>0</v>
      </c>
      <c r="F50" s="321">
        <f>RANGKUMAN!F86</f>
        <v>0</v>
      </c>
      <c r="G50" s="321">
        <f>RANGKUMAN!G86</f>
        <v>0</v>
      </c>
      <c r="H50" s="321">
        <f>RANGKUMAN!H86</f>
        <v>0</v>
      </c>
      <c r="I50" s="321">
        <f>RANGKUMAN!I86</f>
        <v>0</v>
      </c>
      <c r="J50" s="321">
        <f>RANGKUMAN!J86</f>
        <v>0</v>
      </c>
      <c r="K50" s="321">
        <f>RANGKUMAN!K86</f>
        <v>0</v>
      </c>
      <c r="L50" s="321">
        <f>SUMIF(IMPUSAT!$D:$D,RUPIAH!C50,IMPUSAT!$B:$B)</f>
        <v>0</v>
      </c>
      <c r="M50" s="321">
        <f>RANGKUMAN!L86</f>
        <v>0</v>
      </c>
      <c r="N50" s="321">
        <v>0</v>
      </c>
      <c r="O50" s="321">
        <f t="shared" si="0"/>
        <v>0</v>
      </c>
      <c r="Q50" s="388">
        <f t="shared" si="1"/>
        <v>-3995357672185.7861</v>
      </c>
    </row>
    <row r="51" spans="2:18" ht="15" customHeight="1">
      <c r="B51" s="279">
        <f>RANGKUMAN!B87</f>
        <v>23</v>
      </c>
      <c r="C51" s="96">
        <f>RANGKUMAN!C87</f>
        <v>42995</v>
      </c>
      <c r="D51" s="321">
        <f>RANGKUMAN!D87</f>
        <v>0</v>
      </c>
      <c r="E51" s="321">
        <f>RANGKUMAN!E87</f>
        <v>0</v>
      </c>
      <c r="F51" s="321">
        <f>RANGKUMAN!F87</f>
        <v>0</v>
      </c>
      <c r="G51" s="321">
        <f>RANGKUMAN!G87</f>
        <v>0</v>
      </c>
      <c r="H51" s="321">
        <f>RANGKUMAN!H87</f>
        <v>0</v>
      </c>
      <c r="I51" s="321">
        <f>RANGKUMAN!I87</f>
        <v>0</v>
      </c>
      <c r="J51" s="321">
        <f>RANGKUMAN!J87</f>
        <v>0</v>
      </c>
      <c r="K51" s="321">
        <f>RANGKUMAN!K87</f>
        <v>0</v>
      </c>
      <c r="L51" s="321">
        <f>SUMIF(IMPUSAT!$D:$D,RUPIAH!C51,IMPUSAT!$B:$B)</f>
        <v>0</v>
      </c>
      <c r="M51" s="321">
        <f>RANGKUMAN!L87</f>
        <v>0</v>
      </c>
      <c r="N51" s="321">
        <v>0</v>
      </c>
      <c r="O51" s="321">
        <f t="shared" si="0"/>
        <v>0</v>
      </c>
      <c r="Q51" s="388">
        <f t="shared" si="1"/>
        <v>-3995357672185.7861</v>
      </c>
    </row>
    <row r="52" spans="2:18" ht="15.75">
      <c r="B52" s="279">
        <f>RANGKUMAN!B88</f>
        <v>24</v>
      </c>
      <c r="C52" s="96">
        <f>RANGKUMAN!C88</f>
        <v>42996</v>
      </c>
      <c r="D52" s="321">
        <f>RANGKUMAN!D88</f>
        <v>0</v>
      </c>
      <c r="E52" s="321">
        <f>RANGKUMAN!E88</f>
        <v>0</v>
      </c>
      <c r="F52" s="321">
        <f>RANGKUMAN!F88</f>
        <v>0</v>
      </c>
      <c r="G52" s="321">
        <f>RANGKUMAN!G88</f>
        <v>0</v>
      </c>
      <c r="H52" s="321">
        <f>RANGKUMAN!H88</f>
        <v>0</v>
      </c>
      <c r="I52" s="321">
        <f>RANGKUMAN!I88</f>
        <v>0</v>
      </c>
      <c r="J52" s="321">
        <f>RANGKUMAN!J88</f>
        <v>29734375000.000004</v>
      </c>
      <c r="K52" s="321">
        <f>RANGKUMAN!K88</f>
        <v>0</v>
      </c>
      <c r="L52" s="321">
        <f>SUMIF(IMPUSAT!$D:$D,RUPIAH!C52,IMPUSAT!$B:$B)</f>
        <v>0</v>
      </c>
      <c r="M52" s="321">
        <f>RANGKUMAN!L88</f>
        <v>0</v>
      </c>
      <c r="N52" s="321">
        <v>0</v>
      </c>
      <c r="O52" s="321">
        <f t="shared" si="0"/>
        <v>29734375000.000004</v>
      </c>
      <c r="Q52" s="388">
        <f t="shared" si="1"/>
        <v>-4025092047185.7861</v>
      </c>
    </row>
    <row r="53" spans="2:18" ht="15.75">
      <c r="B53" s="279">
        <f>RANGKUMAN!B89</f>
        <v>25</v>
      </c>
      <c r="C53" s="96">
        <f>RANGKUMAN!C89</f>
        <v>42997</v>
      </c>
      <c r="D53" s="321">
        <f>RANGKUMAN!D89</f>
        <v>0</v>
      </c>
      <c r="E53" s="321">
        <f>RANGKUMAN!E89</f>
        <v>0</v>
      </c>
      <c r="F53" s="321">
        <f>RANGKUMAN!F89</f>
        <v>60920689259.080002</v>
      </c>
      <c r="G53" s="321">
        <f>RANGKUMAN!G89</f>
        <v>0</v>
      </c>
      <c r="H53" s="321">
        <f>RANGKUMAN!H89</f>
        <v>0</v>
      </c>
      <c r="I53" s="321">
        <f>RANGKUMAN!I89</f>
        <v>464646387321.22699</v>
      </c>
      <c r="J53" s="321">
        <f>RANGKUMAN!J89</f>
        <v>1394225569547.8928</v>
      </c>
      <c r="K53" s="321">
        <f>RANGKUMAN!K89</f>
        <v>0</v>
      </c>
      <c r="L53" s="321">
        <f>SUMIF(IMPUSAT!$D:$D,RUPIAH!C53,IMPUSAT!$B:$B)</f>
        <v>0</v>
      </c>
      <c r="M53" s="321">
        <f>RANGKUMAN!L89</f>
        <v>0</v>
      </c>
      <c r="N53" s="321">
        <v>0</v>
      </c>
      <c r="O53" s="321">
        <f t="shared" si="0"/>
        <v>1919792646128.1997</v>
      </c>
      <c r="Q53" s="388">
        <f t="shared" si="1"/>
        <v>-5944884693313.9863</v>
      </c>
    </row>
    <row r="54" spans="2:18" ht="15.75">
      <c r="B54" s="279">
        <f>RANGKUMAN!B90</f>
        <v>26</v>
      </c>
      <c r="C54" s="96">
        <f>RANGKUMAN!C90</f>
        <v>42998</v>
      </c>
      <c r="D54" s="321">
        <f>RANGKUMAN!D90</f>
        <v>0</v>
      </c>
      <c r="E54" s="321">
        <f>RANGKUMAN!E90</f>
        <v>0</v>
      </c>
      <c r="F54" s="321">
        <f>RANGKUMAN!F90</f>
        <v>0</v>
      </c>
      <c r="G54" s="321">
        <f>RANGKUMAN!G90</f>
        <v>0</v>
      </c>
      <c r="H54" s="321">
        <f>RANGKUMAN!H90</f>
        <v>0</v>
      </c>
      <c r="I54" s="321">
        <f>RANGKUMAN!I90</f>
        <v>169000000000</v>
      </c>
      <c r="J54" s="321">
        <f>RANGKUMAN!J90</f>
        <v>82023456572.219574</v>
      </c>
      <c r="K54" s="321">
        <f>RANGKUMAN!K90</f>
        <v>0</v>
      </c>
      <c r="L54" s="321">
        <f>SUMIF(IMPUSAT!$D:$D,RUPIAH!C54,IMPUSAT!$B:$B)</f>
        <v>0</v>
      </c>
      <c r="M54" s="321">
        <f>RANGKUMAN!L90</f>
        <v>0</v>
      </c>
      <c r="N54" s="321">
        <v>0</v>
      </c>
      <c r="O54" s="321">
        <f t="shared" si="0"/>
        <v>251023456572.21957</v>
      </c>
      <c r="Q54" s="388">
        <f t="shared" si="1"/>
        <v>-6195908149886.2061</v>
      </c>
    </row>
    <row r="55" spans="2:18" ht="15.75">
      <c r="B55" s="279">
        <f>RANGKUMAN!B91</f>
        <v>27</v>
      </c>
      <c r="C55" s="96">
        <f>RANGKUMAN!C91</f>
        <v>42999</v>
      </c>
      <c r="D55" s="321">
        <f>RANGKUMAN!D91</f>
        <v>0</v>
      </c>
      <c r="E55" s="321">
        <f>RANGKUMAN!E91</f>
        <v>0</v>
      </c>
      <c r="F55" s="321">
        <f>RANGKUMAN!F91</f>
        <v>0</v>
      </c>
      <c r="G55" s="321">
        <f>RANGKUMAN!G91</f>
        <v>0</v>
      </c>
      <c r="H55" s="321">
        <f>RANGKUMAN!H91</f>
        <v>0</v>
      </c>
      <c r="I55" s="321">
        <f>RANGKUMAN!I91</f>
        <v>0</v>
      </c>
      <c r="J55" s="321">
        <f>RANGKUMAN!J91</f>
        <v>0</v>
      </c>
      <c r="K55" s="321">
        <f>RANGKUMAN!K91</f>
        <v>0</v>
      </c>
      <c r="L55" s="321">
        <f>SUMIF(IMPUSAT!$D:$D,RUPIAH!C55,IMPUSAT!$B:$B)</f>
        <v>0</v>
      </c>
      <c r="M55" s="321">
        <f>RANGKUMAN!L91</f>
        <v>0</v>
      </c>
      <c r="N55" s="321">
        <v>0</v>
      </c>
      <c r="O55" s="321">
        <f t="shared" si="0"/>
        <v>0</v>
      </c>
      <c r="Q55" s="388">
        <f t="shared" si="1"/>
        <v>-6195908149886.2061</v>
      </c>
    </row>
    <row r="56" spans="2:18" ht="15.75">
      <c r="B56" s="279">
        <f>RANGKUMAN!B92</f>
        <v>28</v>
      </c>
      <c r="C56" s="96">
        <f>RANGKUMAN!C92</f>
        <v>43000</v>
      </c>
      <c r="D56" s="321">
        <f>RANGKUMAN!D92</f>
        <v>0</v>
      </c>
      <c r="E56" s="321">
        <f>RANGKUMAN!E92</f>
        <v>0</v>
      </c>
      <c r="F56" s="321">
        <f>RANGKUMAN!F92</f>
        <v>0</v>
      </c>
      <c r="G56" s="321">
        <f>RANGKUMAN!G92</f>
        <v>0</v>
      </c>
      <c r="H56" s="321">
        <f>RANGKUMAN!H92</f>
        <v>0</v>
      </c>
      <c r="I56" s="321">
        <f>RANGKUMAN!I92</f>
        <v>0</v>
      </c>
      <c r="J56" s="321">
        <f>RANGKUMAN!J92</f>
        <v>0</v>
      </c>
      <c r="K56" s="321">
        <f>RANGKUMAN!K92</f>
        <v>0</v>
      </c>
      <c r="L56" s="321">
        <f>SUMIF(IMPUSAT!$D:$D,RUPIAH!C56,IMPUSAT!$B:$B)</f>
        <v>0</v>
      </c>
      <c r="M56" s="321">
        <f>RANGKUMAN!L92</f>
        <v>0</v>
      </c>
      <c r="N56" s="321">
        <v>0</v>
      </c>
      <c r="O56" s="321">
        <f t="shared" si="0"/>
        <v>0</v>
      </c>
      <c r="Q56" s="388">
        <f t="shared" si="1"/>
        <v>-6195908149886.2061</v>
      </c>
    </row>
    <row r="57" spans="2:18" ht="15.75">
      <c r="B57" s="279">
        <f>RANGKUMAN!B93</f>
        <v>29</v>
      </c>
      <c r="C57" s="96">
        <f>RANGKUMAN!C93</f>
        <v>43001</v>
      </c>
      <c r="D57" s="321">
        <f>RANGKUMAN!D93</f>
        <v>0</v>
      </c>
      <c r="E57" s="321">
        <f>RANGKUMAN!E93</f>
        <v>0</v>
      </c>
      <c r="F57" s="321">
        <f>RANGKUMAN!F93</f>
        <v>0</v>
      </c>
      <c r="G57" s="321">
        <f>RANGKUMAN!G93</f>
        <v>0</v>
      </c>
      <c r="H57" s="321">
        <f>RANGKUMAN!H93</f>
        <v>0</v>
      </c>
      <c r="I57" s="321">
        <f>RANGKUMAN!I93</f>
        <v>0</v>
      </c>
      <c r="J57" s="321">
        <f>RANGKUMAN!J93</f>
        <v>0</v>
      </c>
      <c r="K57" s="321">
        <f>RANGKUMAN!K93</f>
        <v>0</v>
      </c>
      <c r="L57" s="321">
        <f>SUMIF(IMPUSAT!$D:$D,RUPIAH!C57,IMPUSAT!$B:$B)</f>
        <v>0</v>
      </c>
      <c r="M57" s="321">
        <f>RANGKUMAN!L93</f>
        <v>1295611780742.21</v>
      </c>
      <c r="N57" s="321">
        <v>0</v>
      </c>
      <c r="O57" s="321">
        <f t="shared" si="0"/>
        <v>1295611780742.21</v>
      </c>
      <c r="Q57" s="388">
        <f t="shared" si="1"/>
        <v>-7491519930628.416</v>
      </c>
    </row>
    <row r="58" spans="2:18" ht="15.75">
      <c r="B58" s="279">
        <f>RANGKUMAN!B94</f>
        <v>30</v>
      </c>
      <c r="C58" s="96">
        <f>RANGKUMAN!C94</f>
        <v>43002</v>
      </c>
      <c r="D58" s="321">
        <f>RANGKUMAN!D94</f>
        <v>0</v>
      </c>
      <c r="E58" s="321">
        <f>RANGKUMAN!E94</f>
        <v>0</v>
      </c>
      <c r="F58" s="321">
        <f>RANGKUMAN!F94</f>
        <v>0</v>
      </c>
      <c r="G58" s="321">
        <f>RANGKUMAN!G94</f>
        <v>0</v>
      </c>
      <c r="H58" s="321">
        <f>RANGKUMAN!H94</f>
        <v>0</v>
      </c>
      <c r="I58" s="321">
        <f>RANGKUMAN!I94</f>
        <v>0</v>
      </c>
      <c r="J58" s="321">
        <f>RANGKUMAN!J94</f>
        <v>0</v>
      </c>
      <c r="K58" s="321">
        <f>RANGKUMAN!K94</f>
        <v>0</v>
      </c>
      <c r="L58" s="321">
        <f>SUMIF(IMPUSAT!$D:$D,RUPIAH!C58,IMPUSAT!$B:$B)</f>
        <v>0</v>
      </c>
      <c r="M58" s="321">
        <f>RANGKUMAN!L94</f>
        <v>0</v>
      </c>
      <c r="N58" s="321">
        <v>0</v>
      </c>
      <c r="O58" s="321">
        <f t="shared" si="0"/>
        <v>0</v>
      </c>
      <c r="Q58" s="388">
        <f t="shared" si="1"/>
        <v>-7491519930628.416</v>
      </c>
    </row>
    <row r="59" spans="2:18" ht="15.75" customHeight="1">
      <c r="B59" s="506" t="str">
        <f>RANGKUMAN!B95</f>
        <v>TOTAL</v>
      </c>
      <c r="C59" s="506"/>
      <c r="D59" s="287">
        <f>RANGKUMAN!D95</f>
        <v>1227206724573.0198</v>
      </c>
      <c r="E59" s="287">
        <f>RANGKUMAN!E95</f>
        <v>262444632161.83881</v>
      </c>
      <c r="F59" s="287">
        <f>RANGKUMAN!F95</f>
        <v>4677651931425.7207</v>
      </c>
      <c r="G59" s="287">
        <f>RANGKUMAN!G95</f>
        <v>196117869275.72003</v>
      </c>
      <c r="H59" s="287">
        <f>RANGKUMAN!H95</f>
        <v>224070237557.20004</v>
      </c>
      <c r="I59" s="287">
        <f>RANGKUMAN!I95</f>
        <v>934953442248.37549</v>
      </c>
      <c r="J59" s="287">
        <f>RANGKUMAN!J95</f>
        <v>1844059420294.3892</v>
      </c>
      <c r="K59" s="287">
        <f>RANGKUMAN!K95</f>
        <v>93394000</v>
      </c>
      <c r="L59" s="287">
        <f t="shared" ref="L59:O59" si="2">SUM(L29:L58)</f>
        <v>0</v>
      </c>
      <c r="M59" s="287">
        <f>RANGKUMAN!L95</f>
        <v>1295611780742.21</v>
      </c>
      <c r="N59" s="287"/>
      <c r="O59" s="287">
        <f t="shared" si="2"/>
        <v>10662209432278.473</v>
      </c>
      <c r="Q59" s="287"/>
    </row>
    <row r="60" spans="2:18">
      <c r="R60" s="191"/>
    </row>
  </sheetData>
  <mergeCells count="26">
    <mergeCell ref="B8:D8"/>
    <mergeCell ref="F8:H8"/>
    <mergeCell ref="G9:H9"/>
    <mergeCell ref="B59:C59"/>
    <mergeCell ref="H27:H28"/>
    <mergeCell ref="B24:O25"/>
    <mergeCell ref="B22:C22"/>
    <mergeCell ref="B27:B28"/>
    <mergeCell ref="C27:C28"/>
    <mergeCell ref="D27:D28"/>
    <mergeCell ref="E27:E28"/>
    <mergeCell ref="F27:F28"/>
    <mergeCell ref="P27:P28"/>
    <mergeCell ref="Q27:Q28"/>
    <mergeCell ref="G10:H10"/>
    <mergeCell ref="F12:G12"/>
    <mergeCell ref="N27:N28"/>
    <mergeCell ref="L27:L28"/>
    <mergeCell ref="P21:P22"/>
    <mergeCell ref="Q21:Q22"/>
    <mergeCell ref="M27:M28"/>
    <mergeCell ref="O27:O28"/>
    <mergeCell ref="I27:I28"/>
    <mergeCell ref="J27:J28"/>
    <mergeCell ref="K27:K28"/>
    <mergeCell ref="G27:G28"/>
  </mergeCells>
  <pageMargins left="0.7" right="0.7" top="0.75" bottom="0.75" header="0.3" footer="0.3"/>
  <pageSetup scale="4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8"/>
  <sheetViews>
    <sheetView topLeftCell="A88" workbookViewId="0">
      <selection activeCell="I37" sqref="I37"/>
    </sheetView>
  </sheetViews>
  <sheetFormatPr defaultRowHeight="12.75"/>
  <cols>
    <col min="2" max="2" width="17.5703125" bestFit="1" customWidth="1"/>
    <col min="3" max="3" width="5.140625" bestFit="1" customWidth="1"/>
    <col min="4" max="4" width="12.5703125" bestFit="1" customWidth="1"/>
    <col min="5" max="5" width="53.140625" customWidth="1"/>
  </cols>
  <sheetData>
    <row r="2" spans="2:5">
      <c r="B2" s="590" t="s">
        <v>319</v>
      </c>
      <c r="C2" s="590" t="s">
        <v>96</v>
      </c>
      <c r="D2" s="590" t="s">
        <v>320</v>
      </c>
      <c r="E2" s="590" t="s">
        <v>510</v>
      </c>
    </row>
    <row r="3" spans="2:5">
      <c r="B3" s="590"/>
      <c r="C3" s="590"/>
      <c r="D3" s="590"/>
      <c r="E3" s="590"/>
    </row>
    <row r="4" spans="2:5">
      <c r="B4" s="257">
        <v>52000000000</v>
      </c>
      <c r="C4" s="258" t="s">
        <v>0</v>
      </c>
      <c r="D4" s="259">
        <v>42932</v>
      </c>
      <c r="E4" s="256" t="s">
        <v>511</v>
      </c>
    </row>
    <row r="5" spans="2:5">
      <c r="B5" s="257">
        <v>1158982430</v>
      </c>
      <c r="C5" s="258" t="s">
        <v>0</v>
      </c>
      <c r="D5" s="259">
        <v>42932</v>
      </c>
      <c r="E5" s="256" t="s">
        <v>512</v>
      </c>
    </row>
    <row r="6" spans="2:5">
      <c r="B6" s="257">
        <v>6665698000</v>
      </c>
      <c r="C6" s="258" t="s">
        <v>0</v>
      </c>
      <c r="D6" s="259">
        <v>42932</v>
      </c>
      <c r="E6" s="256" t="s">
        <v>513</v>
      </c>
    </row>
    <row r="7" spans="2:5">
      <c r="B7" s="257">
        <v>500000000</v>
      </c>
      <c r="C7" s="258" t="s">
        <v>0</v>
      </c>
      <c r="D7" s="259">
        <v>42932</v>
      </c>
      <c r="E7" s="256" t="s">
        <v>514</v>
      </c>
    </row>
    <row r="8" spans="2:5">
      <c r="B8" s="257">
        <v>1692998000</v>
      </c>
      <c r="C8" s="258" t="s">
        <v>0</v>
      </c>
      <c r="D8" s="259">
        <v>42932</v>
      </c>
      <c r="E8" s="256" t="s">
        <v>515</v>
      </c>
    </row>
    <row r="9" spans="2:5">
      <c r="B9" s="257">
        <v>1805000000</v>
      </c>
      <c r="C9" s="258" t="s">
        <v>0</v>
      </c>
      <c r="D9" s="259">
        <v>42932</v>
      </c>
      <c r="E9" s="256" t="s">
        <v>516</v>
      </c>
    </row>
    <row r="10" spans="2:5">
      <c r="B10" s="257">
        <v>100000000000</v>
      </c>
      <c r="C10" s="258" t="s">
        <v>0</v>
      </c>
      <c r="D10" s="259">
        <v>42932</v>
      </c>
      <c r="E10" s="256" t="s">
        <v>517</v>
      </c>
    </row>
    <row r="11" spans="2:5">
      <c r="B11" s="257">
        <v>10000000000</v>
      </c>
      <c r="C11" s="258" t="s">
        <v>0</v>
      </c>
      <c r="D11" s="259">
        <v>42932</v>
      </c>
      <c r="E11" s="256" t="s">
        <v>518</v>
      </c>
    </row>
    <row r="12" spans="2:5">
      <c r="B12" s="257">
        <v>605000000</v>
      </c>
      <c r="C12" s="258" t="s">
        <v>0</v>
      </c>
      <c r="D12" s="259">
        <v>42932</v>
      </c>
      <c r="E12" s="256" t="s">
        <v>519</v>
      </c>
    </row>
    <row r="13" spans="2:5">
      <c r="B13" s="257">
        <v>8111605616</v>
      </c>
      <c r="C13" s="258" t="s">
        <v>0</v>
      </c>
      <c r="D13" s="259">
        <v>42932</v>
      </c>
      <c r="E13" s="256" t="s">
        <v>520</v>
      </c>
    </row>
    <row r="14" spans="2:5">
      <c r="B14" s="257">
        <v>10254360000</v>
      </c>
      <c r="C14" s="258" t="s">
        <v>0</v>
      </c>
      <c r="D14" s="259">
        <v>42932</v>
      </c>
      <c r="E14" s="256" t="s">
        <v>521</v>
      </c>
    </row>
    <row r="15" spans="2:5">
      <c r="B15" s="257">
        <v>5670502009</v>
      </c>
      <c r="C15" s="258" t="s">
        <v>0</v>
      </c>
      <c r="D15" s="259">
        <v>42932</v>
      </c>
      <c r="E15" s="256" t="s">
        <v>522</v>
      </c>
    </row>
    <row r="16" spans="2:5">
      <c r="B16" s="257">
        <v>1150380000</v>
      </c>
      <c r="C16" s="258" t="s">
        <v>0</v>
      </c>
      <c r="D16" s="259">
        <v>42932</v>
      </c>
      <c r="E16" s="256" t="s">
        <v>523</v>
      </c>
    </row>
    <row r="17" spans="2:5">
      <c r="B17" s="257">
        <v>295000000</v>
      </c>
      <c r="C17" s="258" t="s">
        <v>0</v>
      </c>
      <c r="D17" s="259">
        <v>42932</v>
      </c>
      <c r="E17" s="256" t="s">
        <v>524</v>
      </c>
    </row>
    <row r="18" spans="2:5">
      <c r="B18" s="257">
        <v>25000000000</v>
      </c>
      <c r="C18" s="258" t="s">
        <v>0</v>
      </c>
      <c r="D18" s="259">
        <v>42932</v>
      </c>
      <c r="E18" s="256" t="s">
        <v>525</v>
      </c>
    </row>
    <row r="19" spans="2:5">
      <c r="B19" s="257">
        <v>20500657000</v>
      </c>
      <c r="C19" s="258" t="s">
        <v>0</v>
      </c>
      <c r="D19" s="259">
        <v>42932</v>
      </c>
      <c r="E19" s="256" t="s">
        <v>526</v>
      </c>
    </row>
    <row r="20" spans="2:5">
      <c r="B20" s="257">
        <v>2684978351</v>
      </c>
      <c r="C20" s="258" t="s">
        <v>0</v>
      </c>
      <c r="D20" s="259">
        <v>42932</v>
      </c>
      <c r="E20" s="256" t="s">
        <v>527</v>
      </c>
    </row>
    <row r="21" spans="2:5">
      <c r="B21" s="257">
        <v>20868625508</v>
      </c>
      <c r="C21" s="258" t="s">
        <v>0</v>
      </c>
      <c r="D21" s="259">
        <v>42932</v>
      </c>
      <c r="E21" s="256" t="s">
        <v>528</v>
      </c>
    </row>
    <row r="22" spans="2:5">
      <c r="B22" s="257">
        <v>18130294449</v>
      </c>
      <c r="C22" s="258" t="s">
        <v>0</v>
      </c>
      <c r="D22" s="259">
        <v>42932</v>
      </c>
      <c r="E22" s="256" t="s">
        <v>529</v>
      </c>
    </row>
    <row r="23" spans="2:5">
      <c r="B23" s="257">
        <v>300000000</v>
      </c>
      <c r="C23" s="258" t="s">
        <v>0</v>
      </c>
      <c r="D23" s="259">
        <v>42932</v>
      </c>
      <c r="E23" s="256" t="s">
        <v>530</v>
      </c>
    </row>
    <row r="24" spans="2:5">
      <c r="B24" s="257">
        <v>12930281104</v>
      </c>
      <c r="C24" s="258" t="s">
        <v>0</v>
      </c>
      <c r="D24" s="259">
        <v>42932</v>
      </c>
      <c r="E24" s="256" t="s">
        <v>531</v>
      </c>
    </row>
    <row r="25" spans="2:5">
      <c r="B25" s="257">
        <v>7000000000</v>
      </c>
      <c r="C25" s="258" t="s">
        <v>0</v>
      </c>
      <c r="D25" s="259">
        <v>42932</v>
      </c>
      <c r="E25" s="256" t="s">
        <v>532</v>
      </c>
    </row>
    <row r="26" spans="2:5">
      <c r="B26" s="257">
        <v>9959291794</v>
      </c>
      <c r="C26" s="258" t="s">
        <v>0</v>
      </c>
      <c r="D26" s="259">
        <v>42932</v>
      </c>
      <c r="E26" s="256" t="s">
        <v>533</v>
      </c>
    </row>
    <row r="27" spans="2:5">
      <c r="B27" s="257">
        <v>53835377000</v>
      </c>
      <c r="C27" s="258" t="s">
        <v>0</v>
      </c>
      <c r="D27" s="259">
        <v>42932</v>
      </c>
      <c r="E27" s="256" t="s">
        <v>534</v>
      </c>
    </row>
    <row r="28" spans="2:5">
      <c r="B28" s="257">
        <v>30000000000</v>
      </c>
      <c r="C28" s="258" t="s">
        <v>0</v>
      </c>
      <c r="D28" s="259">
        <v>42932</v>
      </c>
      <c r="E28" s="256" t="s">
        <v>535</v>
      </c>
    </row>
    <row r="29" spans="2:5">
      <c r="B29" s="257">
        <v>21533135917</v>
      </c>
      <c r="C29" s="258" t="s">
        <v>0</v>
      </c>
      <c r="D29" s="259">
        <v>42932</v>
      </c>
      <c r="E29" s="256" t="s">
        <v>536</v>
      </c>
    </row>
    <row r="30" spans="2:5">
      <c r="B30" s="257">
        <v>30000000000</v>
      </c>
      <c r="C30" s="258" t="s">
        <v>0</v>
      </c>
      <c r="D30" s="259">
        <v>42932</v>
      </c>
      <c r="E30" s="256" t="s">
        <v>537</v>
      </c>
    </row>
    <row r="31" spans="2:5">
      <c r="B31" s="257">
        <v>5000000000</v>
      </c>
      <c r="C31" s="258" t="s">
        <v>0</v>
      </c>
      <c r="D31" s="259">
        <v>42932</v>
      </c>
      <c r="E31" s="256" t="s">
        <v>538</v>
      </c>
    </row>
    <row r="32" spans="2:5">
      <c r="B32" s="257">
        <v>15000000000</v>
      </c>
      <c r="C32" s="258" t="s">
        <v>0</v>
      </c>
      <c r="D32" s="259">
        <v>42932</v>
      </c>
      <c r="E32" s="256" t="s">
        <v>539</v>
      </c>
    </row>
    <row r="33" spans="2:5">
      <c r="B33" s="257">
        <v>20000000000</v>
      </c>
      <c r="C33" s="258" t="s">
        <v>0</v>
      </c>
      <c r="D33" s="259">
        <v>42932</v>
      </c>
      <c r="E33" s="256" t="s">
        <v>540</v>
      </c>
    </row>
    <row r="34" spans="2:5">
      <c r="B34" s="257">
        <v>22263064705</v>
      </c>
      <c r="C34" s="258" t="s">
        <v>0</v>
      </c>
      <c r="D34" s="259">
        <v>42932</v>
      </c>
      <c r="E34" s="256" t="s">
        <v>541</v>
      </c>
    </row>
    <row r="35" spans="2:5">
      <c r="B35" s="257">
        <v>6712306000</v>
      </c>
      <c r="C35" s="258" t="s">
        <v>0</v>
      </c>
      <c r="D35" s="259">
        <v>42932</v>
      </c>
      <c r="E35" s="256" t="s">
        <v>542</v>
      </c>
    </row>
    <row r="36" spans="2:5">
      <c r="B36" s="257">
        <v>15000000000</v>
      </c>
      <c r="C36" s="258" t="s">
        <v>0</v>
      </c>
      <c r="D36" s="259">
        <v>42932</v>
      </c>
      <c r="E36" s="256" t="s">
        <v>543</v>
      </c>
    </row>
    <row r="37" spans="2:5">
      <c r="B37" s="257">
        <v>5000000000</v>
      </c>
      <c r="C37" s="258" t="s">
        <v>0</v>
      </c>
      <c r="D37" s="259">
        <v>42932</v>
      </c>
      <c r="E37" s="256" t="s">
        <v>544</v>
      </c>
    </row>
    <row r="38" spans="2:5">
      <c r="B38" s="257">
        <v>16229636644</v>
      </c>
      <c r="C38" s="258" t="s">
        <v>0</v>
      </c>
      <c r="D38" s="259">
        <v>42932</v>
      </c>
      <c r="E38" s="256" t="s">
        <v>545</v>
      </c>
    </row>
    <row r="39" spans="2:5">
      <c r="B39" s="257">
        <v>6809384489</v>
      </c>
      <c r="C39" s="258" t="s">
        <v>0</v>
      </c>
      <c r="D39" s="259">
        <v>42932</v>
      </c>
      <c r="E39" s="256" t="s">
        <v>546</v>
      </c>
    </row>
    <row r="40" spans="2:5">
      <c r="B40" s="257">
        <v>13615077460</v>
      </c>
      <c r="C40" s="258" t="s">
        <v>0</v>
      </c>
      <c r="D40" s="259">
        <v>42932</v>
      </c>
      <c r="E40" s="256" t="s">
        <v>547</v>
      </c>
    </row>
    <row r="41" spans="2:5">
      <c r="B41" s="257">
        <v>20025000000</v>
      </c>
      <c r="C41" s="258" t="s">
        <v>0</v>
      </c>
      <c r="D41" s="259">
        <v>42932</v>
      </c>
      <c r="E41" s="256" t="s">
        <v>548</v>
      </c>
    </row>
    <row r="42" spans="2:5">
      <c r="B42" s="257">
        <v>30000000000</v>
      </c>
      <c r="C42" s="258" t="s">
        <v>0</v>
      </c>
      <c r="D42" s="259">
        <v>42932</v>
      </c>
      <c r="E42" s="256" t="s">
        <v>549</v>
      </c>
    </row>
    <row r="43" spans="2:5">
      <c r="B43" s="257">
        <v>59213168157</v>
      </c>
      <c r="C43" s="258" t="s">
        <v>0</v>
      </c>
      <c r="D43" s="259">
        <v>42932</v>
      </c>
      <c r="E43" s="256" t="s">
        <v>550</v>
      </c>
    </row>
    <row r="44" spans="2:5">
      <c r="B44" s="257">
        <v>7201432206</v>
      </c>
      <c r="C44" s="258" t="s">
        <v>0</v>
      </c>
      <c r="D44" s="259">
        <v>42932</v>
      </c>
      <c r="E44" s="256" t="s">
        <v>551</v>
      </c>
    </row>
    <row r="45" spans="2:5">
      <c r="B45" s="257">
        <v>13796605291</v>
      </c>
      <c r="C45" s="258" t="s">
        <v>0</v>
      </c>
      <c r="D45" s="259">
        <v>42932</v>
      </c>
      <c r="E45" s="256" t="s">
        <v>552</v>
      </c>
    </row>
    <row r="46" spans="2:5">
      <c r="B46" s="257">
        <v>0</v>
      </c>
      <c r="C46" s="258" t="s">
        <v>0</v>
      </c>
      <c r="D46" s="259">
        <v>42932</v>
      </c>
      <c r="E46" s="256" t="s">
        <v>553</v>
      </c>
    </row>
    <row r="47" spans="2:5">
      <c r="B47" s="257">
        <v>220000000</v>
      </c>
      <c r="C47" s="258" t="s">
        <v>0</v>
      </c>
      <c r="D47" s="259">
        <v>42932</v>
      </c>
      <c r="E47" s="256" t="s">
        <v>554</v>
      </c>
    </row>
    <row r="48" spans="2:5">
      <c r="B48" s="257">
        <v>100000000000</v>
      </c>
      <c r="C48" s="258" t="s">
        <v>0</v>
      </c>
      <c r="D48" s="259">
        <v>42939</v>
      </c>
      <c r="E48" s="256" t="s">
        <v>511</v>
      </c>
    </row>
    <row r="49" spans="2:5">
      <c r="B49" s="257">
        <v>51959245863</v>
      </c>
      <c r="C49" s="258" t="s">
        <v>0</v>
      </c>
      <c r="D49" s="259">
        <v>42939</v>
      </c>
      <c r="E49" s="256" t="s">
        <v>556</v>
      </c>
    </row>
    <row r="50" spans="2:5">
      <c r="B50" s="257">
        <v>8892874536</v>
      </c>
      <c r="C50" s="258" t="s">
        <v>0</v>
      </c>
      <c r="D50" s="259">
        <v>42939</v>
      </c>
      <c r="E50" s="256" t="s">
        <v>557</v>
      </c>
    </row>
    <row r="51" spans="2:5">
      <c r="B51" s="257">
        <v>16894611408</v>
      </c>
      <c r="C51" s="258" t="s">
        <v>0</v>
      </c>
      <c r="D51" s="259">
        <v>42939</v>
      </c>
      <c r="E51" s="256" t="s">
        <v>512</v>
      </c>
    </row>
    <row r="52" spans="2:5">
      <c r="B52" s="257">
        <v>13561156225</v>
      </c>
      <c r="C52" s="258" t="s">
        <v>0</v>
      </c>
      <c r="D52" s="259">
        <v>42939</v>
      </c>
      <c r="E52" s="256" t="s">
        <v>558</v>
      </c>
    </row>
    <row r="53" spans="2:5">
      <c r="B53" s="257">
        <v>6330658000</v>
      </c>
      <c r="C53" s="258" t="s">
        <v>0</v>
      </c>
      <c r="D53" s="259">
        <v>42939</v>
      </c>
      <c r="E53" s="256" t="s">
        <v>513</v>
      </c>
    </row>
    <row r="54" spans="2:5">
      <c r="B54" s="257">
        <v>500000000</v>
      </c>
      <c r="C54" s="258" t="s">
        <v>0</v>
      </c>
      <c r="D54" s="259">
        <v>42939</v>
      </c>
      <c r="E54" s="256" t="s">
        <v>514</v>
      </c>
    </row>
    <row r="55" spans="2:5">
      <c r="B55" s="257">
        <v>350000000</v>
      </c>
      <c r="C55" s="258" t="s">
        <v>0</v>
      </c>
      <c r="D55" s="259">
        <v>42939</v>
      </c>
      <c r="E55" s="256" t="s">
        <v>515</v>
      </c>
    </row>
    <row r="56" spans="2:5">
      <c r="B56" s="257">
        <v>40807762000</v>
      </c>
      <c r="C56" s="258" t="s">
        <v>0</v>
      </c>
      <c r="D56" s="259">
        <v>42939</v>
      </c>
      <c r="E56" s="256" t="s">
        <v>559</v>
      </c>
    </row>
    <row r="57" spans="2:5">
      <c r="B57" s="257">
        <v>2208696590</v>
      </c>
      <c r="C57" s="258" t="s">
        <v>0</v>
      </c>
      <c r="D57" s="259">
        <v>42939</v>
      </c>
      <c r="E57" s="256" t="s">
        <v>516</v>
      </c>
    </row>
    <row r="58" spans="2:5">
      <c r="B58" s="257">
        <v>60005894019</v>
      </c>
      <c r="C58" s="258" t="s">
        <v>0</v>
      </c>
      <c r="D58" s="259">
        <v>42939</v>
      </c>
      <c r="E58" s="256" t="s">
        <v>517</v>
      </c>
    </row>
    <row r="59" spans="2:5">
      <c r="B59" s="257">
        <v>5428246675</v>
      </c>
      <c r="C59" s="258" t="s">
        <v>0</v>
      </c>
      <c r="D59" s="259">
        <v>42939</v>
      </c>
      <c r="E59" s="256" t="s">
        <v>518</v>
      </c>
    </row>
    <row r="60" spans="2:5">
      <c r="B60" s="257">
        <v>40054671000</v>
      </c>
      <c r="C60" s="258" t="s">
        <v>0</v>
      </c>
      <c r="D60" s="259">
        <v>42939</v>
      </c>
      <c r="E60" s="256" t="s">
        <v>519</v>
      </c>
    </row>
    <row r="61" spans="2:5">
      <c r="B61" s="257">
        <v>15281619546</v>
      </c>
      <c r="C61" s="258" t="s">
        <v>0</v>
      </c>
      <c r="D61" s="259">
        <v>42939</v>
      </c>
      <c r="E61" s="256" t="s">
        <v>520</v>
      </c>
    </row>
    <row r="62" spans="2:5">
      <c r="B62" s="257">
        <v>6200000000</v>
      </c>
      <c r="C62" s="258" t="s">
        <v>0</v>
      </c>
      <c r="D62" s="259">
        <v>42939</v>
      </c>
      <c r="E62" s="256" t="s">
        <v>521</v>
      </c>
    </row>
    <row r="63" spans="2:5">
      <c r="B63" s="257">
        <v>191780203000</v>
      </c>
      <c r="C63" s="258" t="s">
        <v>0</v>
      </c>
      <c r="D63" s="259">
        <v>42939</v>
      </c>
      <c r="E63" s="256" t="s">
        <v>522</v>
      </c>
    </row>
    <row r="64" spans="2:5">
      <c r="B64" s="257">
        <v>11056685000</v>
      </c>
      <c r="C64" s="258" t="s">
        <v>0</v>
      </c>
      <c r="D64" s="259">
        <v>42939</v>
      </c>
      <c r="E64" s="256" t="s">
        <v>523</v>
      </c>
    </row>
    <row r="65" spans="2:5">
      <c r="B65" s="257">
        <v>35086187977</v>
      </c>
      <c r="C65" s="258" t="s">
        <v>0</v>
      </c>
      <c r="D65" s="259">
        <v>42939</v>
      </c>
      <c r="E65" s="256" t="s">
        <v>524</v>
      </c>
    </row>
    <row r="66" spans="2:5">
      <c r="B66" s="257">
        <v>35000000000</v>
      </c>
      <c r="C66" s="258" t="s">
        <v>0</v>
      </c>
      <c r="D66" s="259">
        <v>42939</v>
      </c>
      <c r="E66" s="256" t="s">
        <v>525</v>
      </c>
    </row>
    <row r="67" spans="2:5">
      <c r="B67" s="257">
        <v>9113000000</v>
      </c>
      <c r="C67" s="258" t="s">
        <v>0</v>
      </c>
      <c r="D67" s="259">
        <v>42939</v>
      </c>
      <c r="E67" s="256" t="s">
        <v>526</v>
      </c>
    </row>
    <row r="68" spans="2:5">
      <c r="B68" s="257">
        <v>10175000000</v>
      </c>
      <c r="C68" s="258" t="s">
        <v>0</v>
      </c>
      <c r="D68" s="259">
        <v>42939</v>
      </c>
      <c r="E68" s="256" t="s">
        <v>527</v>
      </c>
    </row>
    <row r="69" spans="2:5">
      <c r="B69" s="257">
        <v>50000000</v>
      </c>
      <c r="C69" s="258" t="s">
        <v>0</v>
      </c>
      <c r="D69" s="259">
        <v>42939</v>
      </c>
      <c r="E69" s="256" t="s">
        <v>528</v>
      </c>
    </row>
    <row r="70" spans="2:5">
      <c r="B70" s="257">
        <v>10552459306</v>
      </c>
      <c r="C70" s="258" t="s">
        <v>0</v>
      </c>
      <c r="D70" s="259">
        <v>42939</v>
      </c>
      <c r="E70" s="256" t="s">
        <v>529</v>
      </c>
    </row>
    <row r="71" spans="2:5">
      <c r="B71" s="257">
        <v>3052367829</v>
      </c>
      <c r="C71" s="258" t="s">
        <v>0</v>
      </c>
      <c r="D71" s="259">
        <v>42939</v>
      </c>
      <c r="E71" s="256" t="s">
        <v>530</v>
      </c>
    </row>
    <row r="72" spans="2:5">
      <c r="B72" s="257">
        <v>41810273667</v>
      </c>
      <c r="C72" s="258" t="s">
        <v>0</v>
      </c>
      <c r="D72" s="259">
        <v>42939</v>
      </c>
      <c r="E72" s="256" t="s">
        <v>531</v>
      </c>
    </row>
    <row r="73" spans="2:5">
      <c r="B73" s="257">
        <v>31914876074</v>
      </c>
      <c r="C73" s="258" t="s">
        <v>0</v>
      </c>
      <c r="D73" s="259">
        <v>42939</v>
      </c>
      <c r="E73" s="256" t="s">
        <v>532</v>
      </c>
    </row>
    <row r="74" spans="2:5">
      <c r="B74" s="257">
        <v>9886796101</v>
      </c>
      <c r="C74" s="258" t="s">
        <v>0</v>
      </c>
      <c r="D74" s="259">
        <v>42939</v>
      </c>
      <c r="E74" s="256" t="s">
        <v>533</v>
      </c>
    </row>
    <row r="75" spans="2:5">
      <c r="B75" s="257">
        <v>64835393000</v>
      </c>
      <c r="C75" s="258" t="s">
        <v>0</v>
      </c>
      <c r="D75" s="259">
        <v>42939</v>
      </c>
      <c r="E75" s="256" t="s">
        <v>534</v>
      </c>
    </row>
    <row r="76" spans="2:5">
      <c r="B76" s="257">
        <v>40000000000</v>
      </c>
      <c r="C76" s="258" t="s">
        <v>0</v>
      </c>
      <c r="D76" s="259">
        <v>42939</v>
      </c>
      <c r="E76" s="256" t="s">
        <v>535</v>
      </c>
    </row>
    <row r="77" spans="2:5">
      <c r="B77" s="257">
        <v>21533135917</v>
      </c>
      <c r="C77" s="258" t="s">
        <v>0</v>
      </c>
      <c r="D77" s="259">
        <v>42939</v>
      </c>
      <c r="E77" s="256" t="s">
        <v>536</v>
      </c>
    </row>
    <row r="78" spans="2:5">
      <c r="B78" s="257">
        <v>86777183504</v>
      </c>
      <c r="C78" s="258" t="s">
        <v>0</v>
      </c>
      <c r="D78" s="259">
        <v>42939</v>
      </c>
      <c r="E78" s="256" t="s">
        <v>537</v>
      </c>
    </row>
    <row r="79" spans="2:5">
      <c r="B79" s="257">
        <v>8000000000</v>
      </c>
      <c r="C79" s="258" t="s">
        <v>0</v>
      </c>
      <c r="D79" s="259">
        <v>42939</v>
      </c>
      <c r="E79" s="256" t="s">
        <v>538</v>
      </c>
    </row>
    <row r="80" spans="2:5">
      <c r="B80" s="257">
        <v>56075810414</v>
      </c>
      <c r="C80" s="258" t="s">
        <v>0</v>
      </c>
      <c r="D80" s="259">
        <v>42939</v>
      </c>
      <c r="E80" s="256" t="s">
        <v>539</v>
      </c>
    </row>
    <row r="81" spans="2:5">
      <c r="B81" s="257">
        <v>33787622400</v>
      </c>
      <c r="C81" s="258" t="s">
        <v>0</v>
      </c>
      <c r="D81" s="259">
        <v>42939</v>
      </c>
      <c r="E81" s="256" t="s">
        <v>540</v>
      </c>
    </row>
    <row r="82" spans="2:5">
      <c r="B82" s="257">
        <v>73111384361</v>
      </c>
      <c r="C82" s="258" t="s">
        <v>0</v>
      </c>
      <c r="D82" s="259">
        <v>42939</v>
      </c>
      <c r="E82" s="256" t="s">
        <v>541</v>
      </c>
    </row>
    <row r="83" spans="2:5">
      <c r="B83" s="257">
        <v>21959081000</v>
      </c>
      <c r="C83" s="258" t="s">
        <v>0</v>
      </c>
      <c r="D83" s="259">
        <v>42939</v>
      </c>
      <c r="E83" s="256" t="s">
        <v>542</v>
      </c>
    </row>
    <row r="84" spans="2:5">
      <c r="B84" s="257">
        <v>13698541000</v>
      </c>
      <c r="C84" s="258" t="s">
        <v>0</v>
      </c>
      <c r="D84" s="259">
        <v>42939</v>
      </c>
      <c r="E84" s="256" t="s">
        <v>543</v>
      </c>
    </row>
    <row r="85" spans="2:5">
      <c r="B85" s="257">
        <v>12000000000</v>
      </c>
      <c r="C85" s="258" t="s">
        <v>0</v>
      </c>
      <c r="D85" s="259">
        <v>42939</v>
      </c>
      <c r="E85" s="256" t="s">
        <v>544</v>
      </c>
    </row>
    <row r="86" spans="2:5">
      <c r="B86" s="257">
        <v>18488784478</v>
      </c>
      <c r="C86" s="258" t="s">
        <v>0</v>
      </c>
      <c r="D86" s="259">
        <v>42939</v>
      </c>
      <c r="E86" s="256" t="s">
        <v>545</v>
      </c>
    </row>
    <row r="87" spans="2:5">
      <c r="B87" s="257">
        <v>18309556757</v>
      </c>
      <c r="C87" s="258" t="s">
        <v>0</v>
      </c>
      <c r="D87" s="259">
        <v>42939</v>
      </c>
      <c r="E87" s="256" t="s">
        <v>546</v>
      </c>
    </row>
    <row r="88" spans="2:5">
      <c r="B88" s="257">
        <v>23690649014</v>
      </c>
      <c r="C88" s="258" t="s">
        <v>0</v>
      </c>
      <c r="D88" s="259">
        <v>42939</v>
      </c>
      <c r="E88" s="256" t="s">
        <v>547</v>
      </c>
    </row>
    <row r="89" spans="2:5">
      <c r="B89" s="257">
        <v>21221422895</v>
      </c>
      <c r="C89" s="258" t="s">
        <v>0</v>
      </c>
      <c r="D89" s="259">
        <v>42939</v>
      </c>
      <c r="E89" s="256" t="s">
        <v>548</v>
      </c>
    </row>
    <row r="90" spans="2:5">
      <c r="B90" s="257">
        <v>4251593000</v>
      </c>
      <c r="C90" s="258" t="s">
        <v>0</v>
      </c>
      <c r="D90" s="259">
        <v>42939</v>
      </c>
      <c r="E90" s="256" t="s">
        <v>549</v>
      </c>
    </row>
    <row r="91" spans="2:5">
      <c r="B91" s="257">
        <v>40514685445</v>
      </c>
      <c r="C91" s="258" t="s">
        <v>0</v>
      </c>
      <c r="D91" s="259">
        <v>42939</v>
      </c>
      <c r="E91" s="256" t="s">
        <v>550</v>
      </c>
    </row>
    <row r="92" spans="2:5">
      <c r="B92" s="257">
        <v>1499024200</v>
      </c>
      <c r="C92" s="258" t="s">
        <v>0</v>
      </c>
      <c r="D92" s="259">
        <v>42939</v>
      </c>
      <c r="E92" s="256" t="s">
        <v>560</v>
      </c>
    </row>
    <row r="93" spans="2:5">
      <c r="B93" s="257">
        <v>12250158830</v>
      </c>
      <c r="C93" s="258" t="s">
        <v>0</v>
      </c>
      <c r="D93" s="259">
        <v>42939</v>
      </c>
      <c r="E93" s="256" t="s">
        <v>551</v>
      </c>
    </row>
    <row r="94" spans="2:5">
      <c r="B94" s="257">
        <v>9592890604</v>
      </c>
      <c r="C94" s="258" t="s">
        <v>0</v>
      </c>
      <c r="D94" s="259">
        <v>42939</v>
      </c>
      <c r="E94" s="256" t="s">
        <v>561</v>
      </c>
    </row>
    <row r="95" spans="2:5">
      <c r="B95" s="257">
        <v>112793941384</v>
      </c>
      <c r="C95" s="258" t="s">
        <v>0</v>
      </c>
      <c r="D95" s="259">
        <v>42939</v>
      </c>
      <c r="E95" s="256" t="s">
        <v>552</v>
      </c>
    </row>
    <row r="96" spans="2:5">
      <c r="B96" s="257">
        <v>3106670000</v>
      </c>
      <c r="C96" s="258" t="s">
        <v>0</v>
      </c>
      <c r="D96" s="259">
        <v>42939</v>
      </c>
      <c r="E96" s="256" t="s">
        <v>562</v>
      </c>
    </row>
    <row r="97" spans="2:5">
      <c r="B97" s="257">
        <v>3497059524</v>
      </c>
      <c r="C97" s="258" t="s">
        <v>0</v>
      </c>
      <c r="D97" s="259">
        <v>42939</v>
      </c>
      <c r="E97" s="256" t="s">
        <v>563</v>
      </c>
    </row>
    <row r="98" spans="2:5">
      <c r="B98" s="257">
        <v>246880000</v>
      </c>
      <c r="C98" s="258" t="s">
        <v>0</v>
      </c>
      <c r="D98" s="259">
        <v>42939</v>
      </c>
      <c r="E98" s="256" t="s">
        <v>554</v>
      </c>
    </row>
  </sheetData>
  <mergeCells count="4">
    <mergeCell ref="B2:B3"/>
    <mergeCell ref="C2:C3"/>
    <mergeCell ref="D2:D3"/>
    <mergeCell ref="E2:E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25"/>
  <sheetViews>
    <sheetView topLeftCell="A4" zoomScale="80" zoomScaleNormal="80" workbookViewId="0">
      <selection activeCell="F8" sqref="F8"/>
    </sheetView>
  </sheetViews>
  <sheetFormatPr defaultRowHeight="15"/>
  <cols>
    <col min="1" max="1" width="9.140625" style="349"/>
    <col min="2" max="2" width="4.5703125" style="349" bestFit="1" customWidth="1"/>
    <col min="3" max="3" width="24.5703125" style="349" customWidth="1"/>
    <col min="4" max="4" width="24.85546875" style="349" bestFit="1" customWidth="1"/>
    <col min="5" max="5" width="34.85546875" style="349" bestFit="1" customWidth="1"/>
    <col min="6" max="6" width="28.42578125" style="349" bestFit="1" customWidth="1"/>
    <col min="7" max="9" width="25.5703125" style="349" bestFit="1" customWidth="1"/>
    <col min="10" max="16384" width="9.140625" style="349"/>
  </cols>
  <sheetData>
    <row r="1" spans="2:9" ht="15.75">
      <c r="B1" s="600" t="s">
        <v>564</v>
      </c>
      <c r="C1" s="600"/>
      <c r="D1" s="600"/>
      <c r="E1" s="600"/>
      <c r="F1" s="600"/>
      <c r="G1" s="600"/>
      <c r="H1" s="600"/>
      <c r="I1" s="600"/>
    </row>
    <row r="2" spans="2:9" ht="15.75">
      <c r="B2" s="601">
        <f>+[3]DASHBOARD!B3</f>
        <v>42928</v>
      </c>
      <c r="C2" s="601"/>
      <c r="D2" s="601"/>
      <c r="E2" s="601"/>
      <c r="F2" s="601"/>
      <c r="G2" s="601"/>
      <c r="H2" s="601"/>
      <c r="I2" s="601"/>
    </row>
    <row r="3" spans="2:9" ht="15.75">
      <c r="B3" s="601" t="str">
        <f>+[3]DASHBOARD!B4</f>
        <v>SORE</v>
      </c>
      <c r="C3" s="601"/>
      <c r="D3" s="601"/>
      <c r="E3" s="601"/>
      <c r="F3" s="601"/>
      <c r="G3" s="601"/>
      <c r="H3" s="601"/>
      <c r="I3" s="601"/>
    </row>
    <row r="5" spans="2:9" ht="15.75">
      <c r="B5" s="350" t="s">
        <v>86</v>
      </c>
      <c r="C5" s="350" t="s">
        <v>120</v>
      </c>
      <c r="D5" s="350" t="s">
        <v>166</v>
      </c>
      <c r="E5" s="350" t="s">
        <v>565</v>
      </c>
      <c r="F5" s="350" t="s">
        <v>43</v>
      </c>
      <c r="G5" s="350" t="s">
        <v>566</v>
      </c>
      <c r="H5" s="350" t="s">
        <v>567</v>
      </c>
      <c r="I5" s="350" t="s">
        <v>54</v>
      </c>
    </row>
    <row r="6" spans="2:9" ht="15.75">
      <c r="B6" s="351">
        <v>1</v>
      </c>
      <c r="C6" s="352" t="s">
        <v>27</v>
      </c>
      <c r="D6" s="352"/>
      <c r="E6" s="352"/>
      <c r="F6" s="352"/>
      <c r="G6" s="352"/>
      <c r="H6" s="352"/>
      <c r="I6" s="352"/>
    </row>
    <row r="7" spans="2:9">
      <c r="B7" s="353"/>
      <c r="C7" s="354"/>
      <c r="D7" s="353" t="s">
        <v>0</v>
      </c>
      <c r="E7" s="355" t="s">
        <v>568</v>
      </c>
      <c r="F7" s="356">
        <v>0</v>
      </c>
      <c r="G7" s="356">
        <v>0</v>
      </c>
      <c r="H7" s="356">
        <v>0</v>
      </c>
      <c r="I7" s="356">
        <v>0</v>
      </c>
    </row>
    <row r="8" spans="2:9">
      <c r="B8" s="353"/>
      <c r="C8" s="354"/>
      <c r="D8" s="353" t="s">
        <v>0</v>
      </c>
      <c r="E8" s="355" t="s">
        <v>569</v>
      </c>
      <c r="F8" s="356">
        <v>174721186537</v>
      </c>
      <c r="G8" s="356">
        <v>184699826007</v>
      </c>
      <c r="H8" s="356">
        <v>275789000000</v>
      </c>
      <c r="I8" s="356">
        <v>83632012544</v>
      </c>
    </row>
    <row r="9" spans="2:9">
      <c r="B9" s="353"/>
      <c r="C9" s="354"/>
      <c r="D9" s="353" t="s">
        <v>0</v>
      </c>
      <c r="E9" s="357" t="s">
        <v>570</v>
      </c>
      <c r="F9" s="356">
        <v>1100000</v>
      </c>
      <c r="G9" s="356">
        <v>76535950012</v>
      </c>
      <c r="H9" s="356">
        <v>76535950012</v>
      </c>
      <c r="I9" s="358">
        <v>1100000</v>
      </c>
    </row>
    <row r="10" spans="2:9">
      <c r="B10" s="353"/>
      <c r="C10" s="354"/>
      <c r="D10" s="353" t="s">
        <v>0</v>
      </c>
      <c r="E10" s="357" t="s">
        <v>571</v>
      </c>
      <c r="F10" s="356">
        <v>1100000</v>
      </c>
      <c r="G10" s="356">
        <v>37646150257</v>
      </c>
      <c r="H10" s="356">
        <v>37646150257</v>
      </c>
      <c r="I10" s="358">
        <v>1100000</v>
      </c>
    </row>
    <row r="11" spans="2:9">
      <c r="B11" s="353"/>
      <c r="C11" s="354"/>
      <c r="D11" s="353" t="s">
        <v>0</v>
      </c>
      <c r="E11" s="357" t="s">
        <v>572</v>
      </c>
      <c r="F11" s="356">
        <v>1100000</v>
      </c>
      <c r="G11" s="356">
        <v>11551508005</v>
      </c>
      <c r="H11" s="356">
        <v>11551508005</v>
      </c>
      <c r="I11" s="358">
        <v>1100000</v>
      </c>
    </row>
    <row r="12" spans="2:9">
      <c r="B12" s="353"/>
      <c r="C12" s="354"/>
      <c r="D12" s="353" t="s">
        <v>0</v>
      </c>
      <c r="E12" s="357" t="s">
        <v>573</v>
      </c>
      <c r="F12" s="356">
        <v>1100000</v>
      </c>
      <c r="G12" s="356">
        <v>6891599830</v>
      </c>
      <c r="H12" s="356">
        <v>6891599830</v>
      </c>
      <c r="I12" s="358">
        <v>1100000</v>
      </c>
    </row>
    <row r="13" spans="2:9">
      <c r="B13" s="353"/>
      <c r="C13" s="354"/>
      <c r="D13" s="353" t="s">
        <v>0</v>
      </c>
      <c r="E13" s="359" t="s">
        <v>574</v>
      </c>
      <c r="F13" s="356">
        <v>1100000</v>
      </c>
      <c r="G13" s="356">
        <v>0</v>
      </c>
      <c r="H13" s="356">
        <v>0</v>
      </c>
      <c r="I13" s="356">
        <v>1100000</v>
      </c>
    </row>
    <row r="14" spans="2:9">
      <c r="B14" s="353"/>
      <c r="C14" s="354"/>
      <c r="D14" s="353" t="s">
        <v>0</v>
      </c>
      <c r="E14" s="359" t="s">
        <v>575</v>
      </c>
      <c r="F14" s="356">
        <v>1100000</v>
      </c>
      <c r="G14" s="356">
        <v>0</v>
      </c>
      <c r="H14" s="356">
        <v>0</v>
      </c>
      <c r="I14" s="356">
        <v>1100000</v>
      </c>
    </row>
    <row r="15" spans="2:9">
      <c r="B15" s="353"/>
      <c r="C15" s="354"/>
      <c r="D15" s="353" t="s">
        <v>0</v>
      </c>
      <c r="E15" s="359" t="s">
        <v>576</v>
      </c>
      <c r="F15" s="356">
        <v>0</v>
      </c>
      <c r="G15" s="356">
        <v>0</v>
      </c>
      <c r="H15" s="356">
        <v>0</v>
      </c>
      <c r="I15" s="356">
        <v>0</v>
      </c>
    </row>
    <row r="16" spans="2:9">
      <c r="B16" s="353"/>
      <c r="C16" s="354"/>
      <c r="D16" s="353" t="s">
        <v>0</v>
      </c>
      <c r="E16" s="359" t="s">
        <v>577</v>
      </c>
      <c r="F16" s="356">
        <v>1333201100000</v>
      </c>
      <c r="G16" s="356">
        <v>0</v>
      </c>
      <c r="H16" s="356">
        <v>1333200000000</v>
      </c>
      <c r="I16" s="356">
        <v>1100000</v>
      </c>
    </row>
    <row r="17" spans="2:9">
      <c r="B17" s="360"/>
      <c r="C17" s="361"/>
      <c r="D17" s="360"/>
      <c r="E17" s="362"/>
      <c r="F17" s="363">
        <v>1507928886537</v>
      </c>
      <c r="G17" s="364">
        <v>317325034111</v>
      </c>
      <c r="H17" s="364">
        <v>1741614208104</v>
      </c>
      <c r="I17" s="364">
        <v>83639712544</v>
      </c>
    </row>
    <row r="18" spans="2:9">
      <c r="B18" s="353"/>
      <c r="C18" s="354"/>
      <c r="D18" s="353"/>
      <c r="E18" s="359"/>
      <c r="F18" s="356"/>
      <c r="G18" s="356"/>
      <c r="H18" s="356"/>
      <c r="I18" s="356"/>
    </row>
    <row r="19" spans="2:9" ht="15.75">
      <c r="B19" s="351">
        <v>2</v>
      </c>
      <c r="C19" s="365" t="s">
        <v>578</v>
      </c>
      <c r="D19" s="366"/>
      <c r="E19" s="366"/>
      <c r="F19" s="356"/>
      <c r="G19" s="356"/>
      <c r="H19" s="356"/>
      <c r="I19" s="356"/>
    </row>
    <row r="20" spans="2:9">
      <c r="B20" s="353"/>
      <c r="C20" s="354"/>
      <c r="D20" s="353" t="s">
        <v>0</v>
      </c>
      <c r="E20" s="355" t="s">
        <v>579</v>
      </c>
      <c r="F20" s="356">
        <v>1623112.66</v>
      </c>
      <c r="G20" s="356">
        <v>0</v>
      </c>
      <c r="H20" s="356">
        <v>0</v>
      </c>
      <c r="I20" s="356">
        <v>1623112.66</v>
      </c>
    </row>
    <row r="21" spans="2:9">
      <c r="B21" s="353"/>
      <c r="C21" s="354"/>
      <c r="D21" s="353" t="s">
        <v>0</v>
      </c>
      <c r="E21" s="355" t="s">
        <v>580</v>
      </c>
      <c r="F21" s="356">
        <v>1491979875609.0801</v>
      </c>
      <c r="G21" s="356">
        <v>1391529782811</v>
      </c>
      <c r="H21" s="356">
        <v>2836800000000</v>
      </c>
      <c r="I21" s="356">
        <v>46709658420.080002</v>
      </c>
    </row>
    <row r="22" spans="2:9">
      <c r="B22" s="353"/>
      <c r="C22" s="354"/>
      <c r="D22" s="353" t="s">
        <v>0</v>
      </c>
      <c r="E22" s="357" t="s">
        <v>581</v>
      </c>
      <c r="F22" s="356">
        <v>1100000</v>
      </c>
      <c r="G22" s="356">
        <v>41133613213</v>
      </c>
      <c r="H22" s="356">
        <v>41133613213</v>
      </c>
      <c r="I22" s="367">
        <v>1100000</v>
      </c>
    </row>
    <row r="23" spans="2:9">
      <c r="B23" s="353"/>
      <c r="C23" s="354"/>
      <c r="D23" s="353" t="s">
        <v>0</v>
      </c>
      <c r="E23" s="357" t="s">
        <v>582</v>
      </c>
      <c r="F23" s="356">
        <v>1100000</v>
      </c>
      <c r="G23" s="356">
        <v>13069633922</v>
      </c>
      <c r="H23" s="356">
        <v>13069633922</v>
      </c>
      <c r="I23" s="367">
        <v>1100000</v>
      </c>
    </row>
    <row r="24" spans="2:9">
      <c r="B24" s="353"/>
      <c r="C24" s="354"/>
      <c r="D24" s="353" t="s">
        <v>0</v>
      </c>
      <c r="E24" s="357" t="s">
        <v>583</v>
      </c>
      <c r="F24" s="356">
        <v>1100000</v>
      </c>
      <c r="G24" s="356">
        <v>3825179273</v>
      </c>
      <c r="H24" s="356">
        <v>3825179273</v>
      </c>
      <c r="I24" s="367">
        <v>1100000</v>
      </c>
    </row>
    <row r="25" spans="2:9">
      <c r="B25" s="353"/>
      <c r="C25" s="354"/>
      <c r="D25" s="353" t="s">
        <v>0</v>
      </c>
      <c r="E25" s="359" t="s">
        <v>584</v>
      </c>
      <c r="F25" s="356">
        <v>0</v>
      </c>
      <c r="G25" s="356">
        <v>0</v>
      </c>
      <c r="H25" s="368">
        <v>0</v>
      </c>
      <c r="I25" s="356">
        <v>0</v>
      </c>
    </row>
    <row r="26" spans="2:9">
      <c r="B26" s="353"/>
      <c r="C26" s="354"/>
      <c r="D26" s="353" t="s">
        <v>0</v>
      </c>
      <c r="E26" s="359" t="s">
        <v>585</v>
      </c>
      <c r="F26" s="356">
        <v>1100000</v>
      </c>
      <c r="G26" s="356">
        <v>0</v>
      </c>
      <c r="H26" s="356">
        <v>0</v>
      </c>
      <c r="I26" s="356">
        <v>1100000</v>
      </c>
    </row>
    <row r="27" spans="2:9">
      <c r="B27" s="353"/>
      <c r="C27" s="354"/>
      <c r="D27" s="353" t="s">
        <v>0</v>
      </c>
      <c r="E27" s="359" t="s">
        <v>586</v>
      </c>
      <c r="F27" s="356">
        <v>1100000</v>
      </c>
      <c r="G27" s="356">
        <v>0</v>
      </c>
      <c r="H27" s="356">
        <v>0</v>
      </c>
      <c r="I27" s="356">
        <v>1100000</v>
      </c>
    </row>
    <row r="28" spans="2:9">
      <c r="B28" s="353"/>
      <c r="C28" s="354"/>
      <c r="D28" s="353" t="s">
        <v>0</v>
      </c>
      <c r="E28" s="359" t="s">
        <v>587</v>
      </c>
      <c r="F28" s="356">
        <v>0</v>
      </c>
      <c r="G28" s="356">
        <v>0</v>
      </c>
      <c r="H28" s="356">
        <v>0</v>
      </c>
      <c r="I28" s="356">
        <v>0</v>
      </c>
    </row>
    <row r="29" spans="2:9">
      <c r="B29" s="353"/>
      <c r="C29" s="354"/>
      <c r="D29" s="353" t="s">
        <v>0</v>
      </c>
      <c r="E29" s="359" t="s">
        <v>588</v>
      </c>
      <c r="F29" s="356">
        <v>384370918</v>
      </c>
      <c r="G29" s="356">
        <v>0</v>
      </c>
      <c r="H29" s="356">
        <v>0</v>
      </c>
      <c r="I29" s="356">
        <v>384370918</v>
      </c>
    </row>
    <row r="30" spans="2:9">
      <c r="B30" s="353"/>
      <c r="C30" s="354"/>
      <c r="D30" s="353" t="s">
        <v>0</v>
      </c>
      <c r="E30" s="359" t="s">
        <v>589</v>
      </c>
      <c r="F30" s="356">
        <v>0</v>
      </c>
      <c r="G30" s="356">
        <v>0</v>
      </c>
      <c r="H30" s="356">
        <v>0</v>
      </c>
      <c r="I30" s="356">
        <v>0</v>
      </c>
    </row>
    <row r="31" spans="2:9">
      <c r="B31" s="353"/>
      <c r="C31" s="354"/>
      <c r="D31" s="353" t="s">
        <v>0</v>
      </c>
      <c r="E31" s="359" t="s">
        <v>590</v>
      </c>
      <c r="F31" s="356">
        <v>1333601100000</v>
      </c>
      <c r="G31" s="356">
        <v>0</v>
      </c>
      <c r="H31" s="356">
        <v>1333600000000</v>
      </c>
      <c r="I31" s="356">
        <v>1100000</v>
      </c>
    </row>
    <row r="32" spans="2:9">
      <c r="B32" s="360"/>
      <c r="C32" s="361"/>
      <c r="D32" s="360"/>
      <c r="E32" s="362"/>
      <c r="F32" s="363">
        <v>2825972469639.7402</v>
      </c>
      <c r="G32" s="363">
        <v>1449558209219</v>
      </c>
      <c r="H32" s="363">
        <v>4228428426408</v>
      </c>
      <c r="I32" s="363">
        <v>47102252450.740005</v>
      </c>
    </row>
    <row r="33" spans="2:9">
      <c r="B33" s="353"/>
      <c r="C33" s="354"/>
      <c r="D33" s="353"/>
      <c r="E33" s="359"/>
      <c r="F33" s="356"/>
      <c r="G33" s="356"/>
      <c r="H33" s="356"/>
      <c r="I33" s="356"/>
    </row>
    <row r="34" spans="2:9" ht="15.75">
      <c r="B34" s="351">
        <v>3</v>
      </c>
      <c r="C34" s="365" t="s">
        <v>10</v>
      </c>
      <c r="D34" s="366"/>
      <c r="E34" s="366"/>
      <c r="F34" s="356"/>
      <c r="G34" s="356"/>
      <c r="H34" s="356"/>
      <c r="I34" s="356"/>
    </row>
    <row r="35" spans="2:9">
      <c r="B35" s="353"/>
      <c r="C35" s="354"/>
      <c r="D35" s="353" t="s">
        <v>0</v>
      </c>
      <c r="E35" s="355" t="s">
        <v>591</v>
      </c>
      <c r="F35" s="356">
        <v>0</v>
      </c>
      <c r="G35" s="356">
        <v>0</v>
      </c>
      <c r="H35" s="356">
        <v>0</v>
      </c>
      <c r="I35" s="356">
        <v>0</v>
      </c>
    </row>
    <row r="36" spans="2:9">
      <c r="B36" s="353"/>
      <c r="C36" s="354"/>
      <c r="D36" s="353" t="s">
        <v>0</v>
      </c>
      <c r="E36" s="355" t="s">
        <v>592</v>
      </c>
      <c r="F36" s="356">
        <v>1100000</v>
      </c>
      <c r="G36" s="356">
        <v>0</v>
      </c>
      <c r="H36" s="356">
        <v>0</v>
      </c>
      <c r="I36" s="356">
        <v>1100000</v>
      </c>
    </row>
    <row r="37" spans="2:9">
      <c r="B37" s="353"/>
      <c r="C37" s="354"/>
      <c r="D37" s="353" t="s">
        <v>0</v>
      </c>
      <c r="E37" s="355" t="s">
        <v>593</v>
      </c>
      <c r="F37" s="356">
        <v>1629824477582.04</v>
      </c>
      <c r="G37" s="356">
        <v>233928305423.6001</v>
      </c>
      <c r="H37" s="356">
        <v>1570650000000</v>
      </c>
      <c r="I37" s="356">
        <v>293102783005.64001</v>
      </c>
    </row>
    <row r="38" spans="2:9">
      <c r="B38" s="353"/>
      <c r="C38" s="354"/>
      <c r="D38" s="353" t="s">
        <v>0</v>
      </c>
      <c r="E38" s="357" t="s">
        <v>594</v>
      </c>
      <c r="F38" s="356">
        <v>1100000</v>
      </c>
      <c r="G38" s="356">
        <v>227953331348</v>
      </c>
      <c r="H38" s="356">
        <v>227953331348</v>
      </c>
      <c r="I38" s="356">
        <v>1100000</v>
      </c>
    </row>
    <row r="39" spans="2:9">
      <c r="B39" s="353"/>
      <c r="C39" s="354"/>
      <c r="D39" s="353" t="s">
        <v>0</v>
      </c>
      <c r="E39" s="357" t="s">
        <v>595</v>
      </c>
      <c r="F39" s="356">
        <v>1100000</v>
      </c>
      <c r="G39" s="356">
        <v>54822571923</v>
      </c>
      <c r="H39" s="369">
        <v>54822571923</v>
      </c>
      <c r="I39" s="358">
        <v>1100000</v>
      </c>
    </row>
    <row r="40" spans="2:9">
      <c r="B40" s="353"/>
      <c r="C40" s="354"/>
      <c r="D40" s="353" t="s">
        <v>0</v>
      </c>
      <c r="E40" s="359" t="s">
        <v>596</v>
      </c>
      <c r="F40" s="356">
        <v>1100000</v>
      </c>
      <c r="G40" s="356">
        <v>0</v>
      </c>
      <c r="H40" s="356">
        <v>0</v>
      </c>
      <c r="I40" s="356">
        <v>1100000</v>
      </c>
    </row>
    <row r="41" spans="2:9">
      <c r="B41" s="353"/>
      <c r="C41" s="354"/>
      <c r="D41" s="353" t="s">
        <v>0</v>
      </c>
      <c r="E41" s="359" t="s">
        <v>597</v>
      </c>
      <c r="F41" s="356">
        <v>0</v>
      </c>
      <c r="G41" s="356">
        <v>0</v>
      </c>
      <c r="H41" s="356">
        <v>0</v>
      </c>
      <c r="I41" s="356">
        <v>0</v>
      </c>
    </row>
    <row r="42" spans="2:9">
      <c r="B42" s="353"/>
      <c r="C42" s="354"/>
      <c r="D42" s="353" t="s">
        <v>0</v>
      </c>
      <c r="E42" s="359" t="s">
        <v>598</v>
      </c>
      <c r="F42" s="356">
        <v>1100000</v>
      </c>
      <c r="G42" s="356">
        <v>0</v>
      </c>
      <c r="H42" s="356">
        <v>0</v>
      </c>
      <c r="I42" s="356">
        <v>1100000</v>
      </c>
    </row>
    <row r="43" spans="2:9">
      <c r="B43" s="353"/>
      <c r="C43" s="354"/>
      <c r="D43" s="353" t="s">
        <v>0</v>
      </c>
      <c r="E43" s="359" t="s">
        <v>599</v>
      </c>
      <c r="F43" s="356">
        <v>950409642.58000004</v>
      </c>
      <c r="G43" s="370">
        <v>0</v>
      </c>
      <c r="H43" s="370">
        <v>0</v>
      </c>
      <c r="I43" s="356">
        <v>950409642.58000004</v>
      </c>
    </row>
    <row r="44" spans="2:9">
      <c r="B44" s="353"/>
      <c r="C44" s="354"/>
      <c r="D44" s="353" t="s">
        <v>0</v>
      </c>
      <c r="E44" s="359" t="s">
        <v>600</v>
      </c>
      <c r="F44" s="356">
        <v>0</v>
      </c>
      <c r="G44" s="356">
        <v>0</v>
      </c>
      <c r="H44" s="356">
        <v>0</v>
      </c>
      <c r="I44" s="356">
        <v>0</v>
      </c>
    </row>
    <row r="45" spans="2:9">
      <c r="B45" s="353"/>
      <c r="C45" s="354"/>
      <c r="D45" s="353" t="s">
        <v>0</v>
      </c>
      <c r="E45" s="359" t="s">
        <v>601</v>
      </c>
      <c r="F45" s="356">
        <v>3411265720.21</v>
      </c>
      <c r="G45" s="356">
        <v>0</v>
      </c>
      <c r="H45" s="356">
        <v>0</v>
      </c>
      <c r="I45" s="356">
        <v>3411265720.21</v>
      </c>
    </row>
    <row r="46" spans="2:9">
      <c r="B46" s="353"/>
      <c r="C46" s="354"/>
      <c r="D46" s="353" t="s">
        <v>0</v>
      </c>
      <c r="E46" s="359" t="s">
        <v>602</v>
      </c>
      <c r="F46" s="356">
        <v>1333201100000</v>
      </c>
      <c r="G46" s="356">
        <v>0</v>
      </c>
      <c r="H46" s="356">
        <v>1333200000000</v>
      </c>
      <c r="I46" s="356">
        <v>1100000</v>
      </c>
    </row>
    <row r="47" spans="2:9">
      <c r="B47" s="360"/>
      <c r="C47" s="361"/>
      <c r="D47" s="360"/>
      <c r="E47" s="362"/>
      <c r="F47" s="363">
        <v>2967392752944.8301</v>
      </c>
      <c r="G47" s="363">
        <v>516704208694.6001</v>
      </c>
      <c r="H47" s="363">
        <v>3186625903271</v>
      </c>
      <c r="I47" s="363">
        <v>297471058368.43005</v>
      </c>
    </row>
    <row r="48" spans="2:9">
      <c r="B48" s="353"/>
      <c r="C48" s="354"/>
      <c r="D48" s="353"/>
      <c r="E48" s="359"/>
      <c r="F48" s="356"/>
      <c r="G48" s="356"/>
      <c r="H48" s="356"/>
      <c r="I48" s="356"/>
    </row>
    <row r="49" spans="2:9" ht="15.75">
      <c r="B49" s="351">
        <v>4</v>
      </c>
      <c r="C49" s="365" t="s">
        <v>603</v>
      </c>
      <c r="D49" s="366"/>
      <c r="E49" s="366"/>
      <c r="F49" s="356"/>
      <c r="G49" s="356"/>
      <c r="H49" s="356"/>
      <c r="I49" s="356"/>
    </row>
    <row r="50" spans="2:9">
      <c r="B50" s="353"/>
      <c r="C50" s="354"/>
      <c r="D50" s="353" t="s">
        <v>0</v>
      </c>
      <c r="E50" s="357" t="s">
        <v>604</v>
      </c>
      <c r="F50" s="356">
        <v>16721641399</v>
      </c>
      <c r="G50" s="356">
        <v>17376180442</v>
      </c>
      <c r="H50" s="371">
        <v>0</v>
      </c>
      <c r="I50" s="358">
        <v>34097821841</v>
      </c>
    </row>
    <row r="51" spans="2:9">
      <c r="B51" s="353"/>
      <c r="C51" s="354"/>
      <c r="D51" s="353" t="s">
        <v>0</v>
      </c>
      <c r="E51" s="357" t="s">
        <v>605</v>
      </c>
      <c r="F51" s="356">
        <v>49378926146</v>
      </c>
      <c r="G51" s="356">
        <v>7964595351</v>
      </c>
      <c r="H51" s="371">
        <v>50000000000</v>
      </c>
      <c r="I51" s="358">
        <v>7343521497</v>
      </c>
    </row>
    <row r="52" spans="2:9">
      <c r="B52" s="353"/>
      <c r="C52" s="354"/>
      <c r="D52" s="353" t="s">
        <v>0</v>
      </c>
      <c r="E52" s="357" t="s">
        <v>606</v>
      </c>
      <c r="F52" s="356">
        <v>10035957827</v>
      </c>
      <c r="G52" s="356">
        <v>1091235513</v>
      </c>
      <c r="H52" s="371">
        <v>0</v>
      </c>
      <c r="I52" s="358">
        <v>11127193340</v>
      </c>
    </row>
    <row r="53" spans="2:9">
      <c r="B53" s="353"/>
      <c r="C53" s="354"/>
      <c r="D53" s="353" t="s">
        <v>0</v>
      </c>
      <c r="E53" s="357" t="s">
        <v>607</v>
      </c>
      <c r="F53" s="356">
        <v>3547845660</v>
      </c>
      <c r="G53" s="356">
        <v>1440208769</v>
      </c>
      <c r="H53" s="371">
        <v>0</v>
      </c>
      <c r="I53" s="358">
        <v>4988054429</v>
      </c>
    </row>
    <row r="54" spans="2:9">
      <c r="B54" s="353"/>
      <c r="C54" s="354"/>
      <c r="D54" s="353" t="s">
        <v>0</v>
      </c>
      <c r="E54" s="357" t="s">
        <v>608</v>
      </c>
      <c r="F54" s="356">
        <v>8415497843</v>
      </c>
      <c r="G54" s="356">
        <v>890573877</v>
      </c>
      <c r="H54" s="371">
        <v>0</v>
      </c>
      <c r="I54" s="358">
        <v>9306071720</v>
      </c>
    </row>
    <row r="55" spans="2:9">
      <c r="B55" s="353"/>
      <c r="C55" s="354"/>
      <c r="D55" s="353" t="s">
        <v>0</v>
      </c>
      <c r="E55" s="359" t="s">
        <v>609</v>
      </c>
      <c r="F55" s="356">
        <v>0</v>
      </c>
      <c r="G55" s="356">
        <v>0</v>
      </c>
      <c r="H55" s="371">
        <v>0</v>
      </c>
      <c r="I55" s="356">
        <v>0</v>
      </c>
    </row>
    <row r="56" spans="2:9">
      <c r="B56" s="360"/>
      <c r="C56" s="361"/>
      <c r="D56" s="360"/>
      <c r="E56" s="362"/>
      <c r="F56" s="363">
        <v>88099868875</v>
      </c>
      <c r="G56" s="363">
        <v>28762793952</v>
      </c>
      <c r="H56" s="363">
        <v>50000000000</v>
      </c>
      <c r="I56" s="363">
        <v>66862662827</v>
      </c>
    </row>
    <row r="57" spans="2:9">
      <c r="B57" s="353"/>
      <c r="C57" s="354"/>
      <c r="D57" s="353"/>
      <c r="E57" s="359"/>
      <c r="F57" s="356"/>
      <c r="G57" s="356"/>
      <c r="H57" s="356"/>
      <c r="I57" s="356"/>
    </row>
    <row r="58" spans="2:9" ht="15.75">
      <c r="B58" s="351">
        <v>5</v>
      </c>
      <c r="C58" s="365" t="s">
        <v>430</v>
      </c>
      <c r="D58" s="366"/>
      <c r="E58" s="366"/>
      <c r="F58" s="356"/>
      <c r="G58" s="356"/>
      <c r="H58" s="356"/>
      <c r="I58" s="356"/>
    </row>
    <row r="59" spans="2:9">
      <c r="B59" s="353"/>
      <c r="C59" s="354"/>
      <c r="D59" s="353" t="s">
        <v>0</v>
      </c>
      <c r="E59" s="357" t="s">
        <v>610</v>
      </c>
      <c r="F59" s="356">
        <v>69118370428.649994</v>
      </c>
      <c r="G59" s="356">
        <v>65298327987</v>
      </c>
      <c r="H59" s="356">
        <v>50000000000</v>
      </c>
      <c r="I59" s="367">
        <v>84416698415.649994</v>
      </c>
    </row>
    <row r="60" spans="2:9">
      <c r="B60" s="353"/>
      <c r="C60" s="354"/>
      <c r="D60" s="353" t="s">
        <v>0</v>
      </c>
      <c r="E60" s="359" t="s">
        <v>611</v>
      </c>
      <c r="F60" s="356"/>
      <c r="G60" s="356">
        <v>0</v>
      </c>
      <c r="H60" s="356">
        <v>0</v>
      </c>
      <c r="I60" s="356"/>
    </row>
    <row r="61" spans="2:9">
      <c r="B61" s="360"/>
      <c r="C61" s="361"/>
      <c r="D61" s="360"/>
      <c r="E61" s="362"/>
      <c r="F61" s="363">
        <v>69118370428.649994</v>
      </c>
      <c r="G61" s="363">
        <v>65298327987</v>
      </c>
      <c r="H61" s="363">
        <v>50000000000</v>
      </c>
      <c r="I61" s="363">
        <v>84416698415.649994</v>
      </c>
    </row>
    <row r="62" spans="2:9">
      <c r="B62" s="353"/>
      <c r="C62" s="354"/>
      <c r="D62" s="353"/>
      <c r="E62" s="359"/>
      <c r="F62" s="356"/>
      <c r="G62" s="356"/>
      <c r="H62" s="356"/>
      <c r="I62" s="356"/>
    </row>
    <row r="63" spans="2:9">
      <c r="B63" s="353"/>
      <c r="C63" s="354"/>
      <c r="D63" s="353"/>
      <c r="E63" s="359"/>
      <c r="F63" s="356"/>
      <c r="G63" s="356"/>
      <c r="H63" s="356"/>
      <c r="I63" s="356"/>
    </row>
    <row r="64" spans="2:9" ht="15.75">
      <c r="B64" s="351">
        <v>6</v>
      </c>
      <c r="C64" s="365" t="s">
        <v>28</v>
      </c>
      <c r="D64" s="366"/>
      <c r="E64" s="366"/>
      <c r="F64" s="356"/>
      <c r="G64" s="356"/>
      <c r="H64" s="356"/>
      <c r="I64" s="356"/>
    </row>
    <row r="65" spans="2:9">
      <c r="B65" s="353"/>
      <c r="C65" s="354"/>
      <c r="D65" s="353" t="s">
        <v>0</v>
      </c>
      <c r="E65" s="355" t="s">
        <v>612</v>
      </c>
      <c r="F65" s="356">
        <v>4115293.33</v>
      </c>
      <c r="G65" s="356">
        <v>0</v>
      </c>
      <c r="H65" s="356">
        <v>0</v>
      </c>
      <c r="I65" s="356">
        <v>4115293.33</v>
      </c>
    </row>
    <row r="66" spans="2:9">
      <c r="B66" s="353"/>
      <c r="C66" s="354"/>
      <c r="D66" s="353" t="s">
        <v>0</v>
      </c>
      <c r="E66" s="355" t="s">
        <v>613</v>
      </c>
      <c r="F66" s="356">
        <v>31750133010.689999</v>
      </c>
      <c r="G66" s="356">
        <v>132842420565.31</v>
      </c>
      <c r="H66" s="356">
        <v>0</v>
      </c>
      <c r="I66" s="356">
        <v>164592553576</v>
      </c>
    </row>
    <row r="67" spans="2:9">
      <c r="B67" s="353"/>
      <c r="C67" s="354"/>
      <c r="D67" s="353" t="s">
        <v>0</v>
      </c>
      <c r="E67" s="357" t="s">
        <v>614</v>
      </c>
      <c r="F67" s="356">
        <v>1100000</v>
      </c>
      <c r="G67" s="356">
        <v>66815705543</v>
      </c>
      <c r="H67" s="356">
        <v>66815705543</v>
      </c>
      <c r="I67" s="358">
        <v>1100000</v>
      </c>
    </row>
    <row r="68" spans="2:9">
      <c r="B68" s="353"/>
      <c r="C68" s="354"/>
      <c r="D68" s="353" t="s">
        <v>0</v>
      </c>
      <c r="E68" s="357" t="s">
        <v>615</v>
      </c>
      <c r="F68" s="356">
        <v>1100000</v>
      </c>
      <c r="G68" s="356">
        <v>51881880152</v>
      </c>
      <c r="H68" s="356">
        <v>51881880152</v>
      </c>
      <c r="I68" s="358">
        <v>1100000</v>
      </c>
    </row>
    <row r="69" spans="2:9">
      <c r="B69" s="353"/>
      <c r="C69" s="354"/>
      <c r="D69" s="353" t="s">
        <v>0</v>
      </c>
      <c r="E69" s="357" t="s">
        <v>616</v>
      </c>
      <c r="F69" s="356">
        <v>1100000</v>
      </c>
      <c r="G69" s="356">
        <v>4326700292</v>
      </c>
      <c r="H69" s="356">
        <v>4326700292</v>
      </c>
      <c r="I69" s="358">
        <v>1100000</v>
      </c>
    </row>
    <row r="70" spans="2:9">
      <c r="B70" s="353"/>
      <c r="C70" s="354"/>
      <c r="D70" s="353" t="s">
        <v>0</v>
      </c>
      <c r="E70" s="357" t="s">
        <v>617</v>
      </c>
      <c r="F70" s="356">
        <v>1100000</v>
      </c>
      <c r="G70" s="356">
        <v>8330217732</v>
      </c>
      <c r="H70" s="356">
        <v>8330217732</v>
      </c>
      <c r="I70" s="358">
        <v>1100000</v>
      </c>
    </row>
    <row r="71" spans="2:9">
      <c r="B71" s="353"/>
      <c r="C71" s="354"/>
      <c r="D71" s="353" t="s">
        <v>0</v>
      </c>
      <c r="E71" s="359" t="s">
        <v>618</v>
      </c>
      <c r="F71" s="356">
        <v>0</v>
      </c>
      <c r="G71" s="356">
        <v>0</v>
      </c>
      <c r="H71" s="356"/>
      <c r="I71" s="356">
        <v>0</v>
      </c>
    </row>
    <row r="72" spans="2:9">
      <c r="B72" s="353"/>
      <c r="C72" s="354"/>
      <c r="D72" s="353" t="s">
        <v>0</v>
      </c>
      <c r="E72" s="359" t="s">
        <v>619</v>
      </c>
      <c r="F72" s="356">
        <v>208026.32</v>
      </c>
      <c r="G72" s="356">
        <v>0</v>
      </c>
      <c r="H72" s="356">
        <v>0</v>
      </c>
      <c r="I72" s="356">
        <v>208026.32</v>
      </c>
    </row>
    <row r="73" spans="2:9">
      <c r="B73" s="360"/>
      <c r="C73" s="361"/>
      <c r="D73" s="360"/>
      <c r="E73" s="362"/>
      <c r="F73" s="363">
        <v>31758856330.34</v>
      </c>
      <c r="G73" s="363">
        <v>264196924284.31</v>
      </c>
      <c r="H73" s="363">
        <v>131354503719</v>
      </c>
      <c r="I73" s="363">
        <v>164601276895.64999</v>
      </c>
    </row>
    <row r="74" spans="2:9">
      <c r="B74" s="353"/>
      <c r="C74" s="354"/>
      <c r="D74" s="353"/>
      <c r="E74" s="359"/>
      <c r="F74" s="356"/>
      <c r="G74" s="356"/>
      <c r="H74" s="356"/>
      <c r="I74" s="356"/>
    </row>
    <row r="75" spans="2:9" ht="15.75">
      <c r="B75" s="351">
        <v>7</v>
      </c>
      <c r="C75" s="365" t="s">
        <v>83</v>
      </c>
      <c r="D75" s="366"/>
      <c r="E75" s="366"/>
      <c r="F75" s="356"/>
      <c r="G75" s="356"/>
      <c r="H75" s="356" t="s">
        <v>620</v>
      </c>
      <c r="I75" s="356"/>
    </row>
    <row r="76" spans="2:9">
      <c r="B76" s="353"/>
      <c r="C76" s="354"/>
      <c r="D76" s="353" t="s">
        <v>0</v>
      </c>
      <c r="E76" s="359" t="s">
        <v>621</v>
      </c>
      <c r="F76" s="356">
        <v>0</v>
      </c>
      <c r="G76" s="356">
        <v>0</v>
      </c>
      <c r="H76" s="356">
        <v>0</v>
      </c>
      <c r="I76" s="356">
        <v>0</v>
      </c>
    </row>
    <row r="77" spans="2:9">
      <c r="B77" s="353"/>
      <c r="C77" s="354"/>
      <c r="D77" s="353" t="s">
        <v>0</v>
      </c>
      <c r="E77" s="359" t="s">
        <v>622</v>
      </c>
      <c r="F77" s="356">
        <v>0</v>
      </c>
      <c r="G77" s="356">
        <v>0</v>
      </c>
      <c r="H77" s="356">
        <v>0</v>
      </c>
      <c r="I77" s="356">
        <v>0</v>
      </c>
    </row>
    <row r="78" spans="2:9">
      <c r="B78" s="353"/>
      <c r="C78" s="354"/>
      <c r="D78" s="353" t="s">
        <v>0</v>
      </c>
      <c r="E78" s="357" t="s">
        <v>623</v>
      </c>
      <c r="F78" s="356">
        <v>27956235257</v>
      </c>
      <c r="G78" s="356">
        <v>4627727340</v>
      </c>
      <c r="H78" s="356">
        <v>0</v>
      </c>
      <c r="I78" s="356">
        <v>32583962597</v>
      </c>
    </row>
    <row r="79" spans="2:9">
      <c r="B79" s="360"/>
      <c r="C79" s="361"/>
      <c r="D79" s="360"/>
      <c r="E79" s="362"/>
      <c r="F79" s="363">
        <v>27956235257</v>
      </c>
      <c r="G79" s="363">
        <v>4627727340</v>
      </c>
      <c r="H79" s="363">
        <v>0</v>
      </c>
      <c r="I79" s="363">
        <v>32583962597</v>
      </c>
    </row>
    <row r="80" spans="2:9">
      <c r="B80" s="353"/>
      <c r="C80" s="354"/>
      <c r="D80" s="353"/>
      <c r="E80" s="359"/>
      <c r="F80" s="356"/>
      <c r="G80" s="356"/>
      <c r="H80" s="356"/>
      <c r="I80" s="356"/>
    </row>
    <row r="81" spans="2:9" ht="15.75">
      <c r="B81" s="351">
        <v>8</v>
      </c>
      <c r="C81" s="365" t="s">
        <v>624</v>
      </c>
      <c r="D81" s="366"/>
      <c r="E81" s="366"/>
      <c r="F81" s="356"/>
      <c r="G81" s="356"/>
      <c r="H81" s="356">
        <v>0</v>
      </c>
      <c r="I81" s="356"/>
    </row>
    <row r="82" spans="2:9">
      <c r="B82" s="353"/>
      <c r="C82" s="354"/>
      <c r="D82" s="353" t="s">
        <v>0</v>
      </c>
      <c r="E82" s="357" t="s">
        <v>625</v>
      </c>
      <c r="F82" s="356">
        <v>59388614750.879997</v>
      </c>
      <c r="G82" s="356">
        <v>8609829118</v>
      </c>
      <c r="H82" s="356">
        <v>60000000000</v>
      </c>
      <c r="I82" s="367">
        <v>7998443868.8800001</v>
      </c>
    </row>
    <row r="83" spans="2:9">
      <c r="B83" s="360"/>
      <c r="C83" s="361"/>
      <c r="D83" s="360"/>
      <c r="E83" s="362"/>
      <c r="F83" s="363">
        <v>59388614750.879997</v>
      </c>
      <c r="G83" s="372">
        <v>8609829118</v>
      </c>
      <c r="H83" s="372">
        <v>60000000000</v>
      </c>
      <c r="I83" s="373">
        <v>7998443868.8800001</v>
      </c>
    </row>
    <row r="84" spans="2:9">
      <c r="B84" s="353"/>
      <c r="C84" s="354"/>
      <c r="D84" s="353"/>
      <c r="E84" s="359"/>
      <c r="F84" s="356"/>
      <c r="G84" s="356"/>
      <c r="H84" s="356"/>
      <c r="I84" s="356"/>
    </row>
    <row r="85" spans="2:9" ht="15.75">
      <c r="B85" s="351">
        <v>9</v>
      </c>
      <c r="C85" s="365" t="s">
        <v>240</v>
      </c>
      <c r="D85" s="366"/>
      <c r="E85" s="366"/>
      <c r="F85" s="356"/>
      <c r="G85" s="356"/>
      <c r="H85" s="356"/>
      <c r="I85" s="356"/>
    </row>
    <row r="86" spans="2:9">
      <c r="B86" s="353"/>
      <c r="C86" s="354"/>
      <c r="D86" s="353" t="s">
        <v>0</v>
      </c>
      <c r="E86" s="357" t="s">
        <v>626</v>
      </c>
      <c r="F86" s="356">
        <v>1460196893.5799999</v>
      </c>
      <c r="G86" s="356">
        <v>0</v>
      </c>
      <c r="H86" s="356">
        <v>0</v>
      </c>
      <c r="I86" s="356">
        <v>1460196893.5799999</v>
      </c>
    </row>
    <row r="87" spans="2:9">
      <c r="B87" s="360"/>
      <c r="C87" s="361"/>
      <c r="D87" s="360"/>
      <c r="E87" s="362"/>
      <c r="F87" s="363">
        <v>1460196893.5799999</v>
      </c>
      <c r="G87" s="363">
        <v>0</v>
      </c>
      <c r="H87" s="363">
        <v>0</v>
      </c>
      <c r="I87" s="363">
        <v>1460196893.5799999</v>
      </c>
    </row>
    <row r="88" spans="2:9">
      <c r="B88" s="353"/>
      <c r="C88" s="354"/>
      <c r="D88" s="353"/>
      <c r="E88" s="359"/>
      <c r="F88" s="356"/>
      <c r="G88" s="356"/>
      <c r="H88" s="356"/>
      <c r="I88" s="356"/>
    </row>
    <row r="89" spans="2:9">
      <c r="B89" s="353"/>
      <c r="C89" s="354"/>
      <c r="D89" s="353"/>
      <c r="E89" s="359"/>
      <c r="F89" s="356"/>
      <c r="G89" s="356"/>
      <c r="H89" s="356"/>
      <c r="I89" s="356"/>
    </row>
    <row r="90" spans="2:9" ht="15.75">
      <c r="B90" s="351">
        <v>10</v>
      </c>
      <c r="C90" s="365" t="s">
        <v>627</v>
      </c>
      <c r="D90" s="366"/>
      <c r="E90" s="366"/>
      <c r="F90" s="356"/>
      <c r="G90" s="356"/>
      <c r="H90" s="356"/>
      <c r="I90" s="356"/>
    </row>
    <row r="91" spans="2:9">
      <c r="B91" s="353"/>
      <c r="C91" s="354"/>
      <c r="D91" s="353" t="s">
        <v>0</v>
      </c>
      <c r="E91" s="357" t="s">
        <v>628</v>
      </c>
      <c r="F91" s="356">
        <v>54376283025</v>
      </c>
      <c r="G91" s="356">
        <v>8125415262</v>
      </c>
      <c r="H91" s="371">
        <v>60000000000</v>
      </c>
      <c r="I91" s="367">
        <v>2501698287</v>
      </c>
    </row>
    <row r="92" spans="2:9">
      <c r="B92" s="360"/>
      <c r="C92" s="361"/>
      <c r="D92" s="360"/>
      <c r="E92" s="362"/>
      <c r="F92" s="363">
        <v>54376283025</v>
      </c>
      <c r="G92" s="363">
        <v>8125415262</v>
      </c>
      <c r="H92" s="363">
        <v>60000000000</v>
      </c>
      <c r="I92" s="363">
        <v>2501698287</v>
      </c>
    </row>
    <row r="93" spans="2:9">
      <c r="B93" s="353"/>
      <c r="C93" s="354"/>
      <c r="D93" s="353"/>
      <c r="E93" s="359"/>
      <c r="F93" s="356"/>
      <c r="G93" s="356"/>
      <c r="H93" s="356"/>
      <c r="I93" s="356"/>
    </row>
    <row r="94" spans="2:9" ht="15.75">
      <c r="B94" s="351">
        <v>11</v>
      </c>
      <c r="C94" s="365" t="s">
        <v>629</v>
      </c>
      <c r="D94" s="366"/>
      <c r="E94" s="366"/>
      <c r="F94" s="356"/>
      <c r="G94" s="356"/>
      <c r="H94" s="356">
        <v>0</v>
      </c>
      <c r="I94" s="356"/>
    </row>
    <row r="95" spans="2:9">
      <c r="B95" s="353"/>
      <c r="C95" s="354"/>
      <c r="D95" s="353" t="s">
        <v>0</v>
      </c>
      <c r="E95" s="357" t="s">
        <v>630</v>
      </c>
      <c r="F95" s="356">
        <v>43672195401.800003</v>
      </c>
      <c r="G95" s="356">
        <v>34714307746.199997</v>
      </c>
      <c r="H95" s="371">
        <v>79042750</v>
      </c>
      <c r="I95" s="356">
        <v>78307460398</v>
      </c>
    </row>
    <row r="96" spans="2:9">
      <c r="B96" s="360"/>
      <c r="C96" s="361"/>
      <c r="D96" s="360"/>
      <c r="E96" s="362"/>
      <c r="F96" s="363">
        <v>43672195401.800003</v>
      </c>
      <c r="G96" s="363">
        <v>34714307746.199997</v>
      </c>
      <c r="H96" s="363">
        <v>79042750</v>
      </c>
      <c r="I96" s="363">
        <v>78307460398</v>
      </c>
    </row>
    <row r="97" spans="2:9">
      <c r="B97" s="353"/>
      <c r="C97" s="354"/>
      <c r="D97" s="353"/>
      <c r="E97" s="359"/>
      <c r="F97" s="363"/>
      <c r="G97" s="363"/>
      <c r="H97" s="363"/>
      <c r="I97" s="363"/>
    </row>
    <row r="98" spans="2:9" ht="15.75">
      <c r="B98" s="351">
        <v>12</v>
      </c>
      <c r="C98" s="365" t="s">
        <v>631</v>
      </c>
      <c r="D98" s="366"/>
      <c r="E98" s="366"/>
      <c r="F98" s="363"/>
      <c r="G98" s="363"/>
      <c r="H98" s="363">
        <v>0</v>
      </c>
      <c r="I98" s="363"/>
    </row>
    <row r="99" spans="2:9">
      <c r="B99" s="360"/>
      <c r="C99" s="361"/>
      <c r="D99" s="360" t="s">
        <v>0</v>
      </c>
      <c r="E99" s="355" t="s">
        <v>632</v>
      </c>
      <c r="F99" s="363">
        <v>51136718904.739998</v>
      </c>
      <c r="G99" s="356">
        <v>0</v>
      </c>
      <c r="H99" s="363">
        <v>0</v>
      </c>
      <c r="I99" s="363">
        <v>51136718904.739998</v>
      </c>
    </row>
    <row r="100" spans="2:9">
      <c r="B100" s="353"/>
      <c r="C100" s="354"/>
      <c r="D100" s="353"/>
      <c r="E100" s="359"/>
      <c r="F100" s="374">
        <v>0</v>
      </c>
      <c r="G100" s="374"/>
      <c r="H100" s="374"/>
      <c r="I100" s="374"/>
    </row>
    <row r="101" spans="2:9">
      <c r="B101" s="602" t="s">
        <v>633</v>
      </c>
      <c r="C101" s="603"/>
      <c r="D101" s="603"/>
      <c r="E101" s="604"/>
      <c r="F101" s="375">
        <f>+F9+F10+F11+F12+F22+F23+F24+F38+F39+F50+F51+F52+F53+F54+F59+F67+F68+F69+F70+F78+F82+F86+F91+F95</f>
        <v>344086064631.90997</v>
      </c>
      <c r="G101" s="375">
        <f>+G9+G10+G11+G12+G22+G23+G24+G38+G39+G50+G51+G52+G53+G54+G59+G67+G68+G69+G70+G78+G82+G86+G91+G95</f>
        <v>754922442907.19995</v>
      </c>
      <c r="H101" s="375">
        <f>+H9+H10+H11+H12+H22+H23+H24+H38+H39+H50+H51+H52+H53+H54+H59+H67+H68+H69+H70+H78+H82+H86+H91+H95</f>
        <v>824863084252</v>
      </c>
      <c r="I101" s="375">
        <f>+I9+I10+I11+I12+I22+I23+I24+I38+I39+I50+I51+I52+I53+I54+I59+I67+I68+I69+I70+I78+I82+I86+I91+I95</f>
        <v>274145423287.10999</v>
      </c>
    </row>
    <row r="102" spans="2:9">
      <c r="B102" s="605" t="s">
        <v>634</v>
      </c>
      <c r="C102" s="606"/>
      <c r="D102" s="606"/>
      <c r="E102" s="607"/>
      <c r="F102" s="375">
        <f>+F7+F8+F20+F21+F35+F36+F37+F65+F66+F99</f>
        <v>3379419230049.5405</v>
      </c>
      <c r="G102" s="375">
        <f>+G7+G8+G20+G21+G35+G36+G37+G65+G66+G99</f>
        <v>1943000334806.9102</v>
      </c>
      <c r="H102" s="375">
        <f>+H7+H8+H20+H21+H35+H36+H37+H65+H66+H99</f>
        <v>4683239000000</v>
      </c>
      <c r="I102" s="375">
        <f>+I7+I8+I20+I21+I35+I36+I37+I65+I66+I99</f>
        <v>639180564856.44995</v>
      </c>
    </row>
    <row r="103" spans="2:9">
      <c r="B103" s="608" t="s">
        <v>14</v>
      </c>
      <c r="C103" s="609"/>
      <c r="D103" s="609"/>
      <c r="E103" s="610"/>
      <c r="F103" s="375">
        <f>+F101+F102</f>
        <v>3723505294681.4507</v>
      </c>
      <c r="G103" s="375">
        <f>+G101+G102</f>
        <v>2697922777714.1104</v>
      </c>
      <c r="H103" s="375">
        <f>+H101+H102</f>
        <v>5508102084252</v>
      </c>
      <c r="I103" s="375">
        <f>+I101+I102</f>
        <v>913325988143.55994</v>
      </c>
    </row>
    <row r="104" spans="2:9">
      <c r="B104" s="376"/>
      <c r="C104" s="377"/>
      <c r="D104" s="376"/>
      <c r="E104" s="378"/>
      <c r="F104" s="379"/>
      <c r="G104" s="379"/>
      <c r="H104" s="379"/>
      <c r="I104" s="379"/>
    </row>
    <row r="105" spans="2:9">
      <c r="B105" s="376"/>
      <c r="C105" s="377"/>
      <c r="D105" s="376"/>
      <c r="E105" s="378"/>
      <c r="F105" s="379"/>
      <c r="G105" s="379"/>
      <c r="H105" s="379"/>
      <c r="I105" s="379"/>
    </row>
    <row r="106" spans="2:9" ht="15.75">
      <c r="C106" s="380"/>
      <c r="D106" s="600" t="s">
        <v>635</v>
      </c>
      <c r="E106" s="600"/>
      <c r="F106" s="600"/>
      <c r="G106" s="600"/>
      <c r="H106" s="600"/>
      <c r="I106" s="600"/>
    </row>
    <row r="107" spans="2:9" ht="15.75">
      <c r="C107" s="381"/>
      <c r="D107" s="601">
        <f>+B2</f>
        <v>42928</v>
      </c>
      <c r="E107" s="601"/>
      <c r="F107" s="601"/>
      <c r="G107" s="601"/>
      <c r="H107" s="601"/>
      <c r="I107" s="601"/>
    </row>
    <row r="108" spans="2:9">
      <c r="B108" s="376"/>
      <c r="C108" s="377"/>
      <c r="D108" s="376"/>
      <c r="E108" s="378"/>
      <c r="F108" s="379"/>
      <c r="G108" s="379"/>
      <c r="H108" s="379"/>
      <c r="I108" s="379"/>
    </row>
    <row r="109" spans="2:9">
      <c r="B109" s="376"/>
      <c r="D109" s="382" t="s">
        <v>70</v>
      </c>
      <c r="E109" s="382" t="s">
        <v>43</v>
      </c>
      <c r="F109" s="382" t="s">
        <v>636</v>
      </c>
      <c r="G109" s="382" t="s">
        <v>567</v>
      </c>
      <c r="H109" s="382" t="s">
        <v>54</v>
      </c>
    </row>
    <row r="110" spans="2:9" ht="17.25" customHeight="1">
      <c r="B110" s="376"/>
      <c r="D110" s="354" t="s">
        <v>27</v>
      </c>
      <c r="E110" s="374">
        <f>SUM(F7:F12)</f>
        <v>174725586537</v>
      </c>
      <c r="F110" s="374">
        <f>SUM(G7:G12)</f>
        <v>317325034111</v>
      </c>
      <c r="G110" s="374">
        <f>SUM(H7:H12)</f>
        <v>408414208104</v>
      </c>
      <c r="H110" s="374">
        <f>SUM(I7:I12)</f>
        <v>83636412544</v>
      </c>
    </row>
    <row r="111" spans="2:9" ht="17.25" customHeight="1">
      <c r="B111" s="376"/>
      <c r="D111" s="354" t="s">
        <v>578</v>
      </c>
      <c r="E111" s="374">
        <f>SUM(F20:F24)</f>
        <v>1491984798721.74</v>
      </c>
      <c r="F111" s="374">
        <f>SUM(G20:G24)</f>
        <v>1449558209219</v>
      </c>
      <c r="G111" s="374">
        <f>SUM(H20:H24)</f>
        <v>2894828426408</v>
      </c>
      <c r="H111" s="374">
        <f>SUM(I20:I24)</f>
        <v>46714581532.740005</v>
      </c>
    </row>
    <row r="112" spans="2:9" ht="17.25" customHeight="1">
      <c r="B112" s="376"/>
      <c r="D112" s="354" t="s">
        <v>637</v>
      </c>
      <c r="E112" s="374">
        <f>+F35+F38</f>
        <v>1100000</v>
      </c>
      <c r="F112" s="374">
        <f>+G35+G38</f>
        <v>227953331348</v>
      </c>
      <c r="G112" s="374">
        <f>+H35+H38</f>
        <v>227953331348</v>
      </c>
      <c r="H112" s="374">
        <f>+I35+I38</f>
        <v>1100000</v>
      </c>
    </row>
    <row r="113" spans="2:9" ht="17.25" customHeight="1">
      <c r="B113" s="376"/>
      <c r="D113" s="354" t="s">
        <v>638</v>
      </c>
      <c r="E113" s="374">
        <f>+F36+F37+F39</f>
        <v>1629826677582.04</v>
      </c>
      <c r="F113" s="374">
        <f>+G36+G37+G39</f>
        <v>288750877346.6001</v>
      </c>
      <c r="G113" s="374">
        <f>+H36+H37+H39</f>
        <v>1625472571923</v>
      </c>
      <c r="H113" s="374">
        <f>+I36+I37+I39</f>
        <v>293104983005.64001</v>
      </c>
    </row>
    <row r="114" spans="2:9" ht="17.25" customHeight="1">
      <c r="B114" s="376"/>
      <c r="D114" s="354" t="s">
        <v>603</v>
      </c>
      <c r="E114" s="374">
        <f>SUM(F50:F54)</f>
        <v>88099868875</v>
      </c>
      <c r="F114" s="374">
        <f>SUM(G50:G54)</f>
        <v>28762793952</v>
      </c>
      <c r="G114" s="374">
        <f>SUM(H50:H54)</f>
        <v>50000000000</v>
      </c>
      <c r="H114" s="374">
        <f>SUM(I50:I54)</f>
        <v>66862662827</v>
      </c>
    </row>
    <row r="115" spans="2:9" ht="17.25" customHeight="1">
      <c r="B115" s="376"/>
      <c r="D115" s="354" t="s">
        <v>430</v>
      </c>
      <c r="E115" s="374">
        <f>+F59</f>
        <v>69118370428.649994</v>
      </c>
      <c r="F115" s="374">
        <f>+G59</f>
        <v>65298327987</v>
      </c>
      <c r="G115" s="374">
        <f>+H59</f>
        <v>50000000000</v>
      </c>
      <c r="H115" s="374">
        <f>+I59</f>
        <v>84416698415.649994</v>
      </c>
    </row>
    <row r="116" spans="2:9" ht="17.25" customHeight="1">
      <c r="B116" s="376"/>
      <c r="D116" s="354" t="s">
        <v>28</v>
      </c>
      <c r="E116" s="374">
        <f>SUM(F65:F70)</f>
        <v>31758648304.02</v>
      </c>
      <c r="F116" s="374">
        <f>SUM(G65:G70)</f>
        <v>264196924284.31</v>
      </c>
      <c r="G116" s="374">
        <f>SUM(H65:H70)</f>
        <v>131354503719</v>
      </c>
      <c r="H116" s="374">
        <f>SUM(I65:I70)</f>
        <v>164601068869.32999</v>
      </c>
    </row>
    <row r="117" spans="2:9" ht="17.25" customHeight="1">
      <c r="B117" s="376"/>
      <c r="D117" s="354" t="s">
        <v>83</v>
      </c>
      <c r="E117" s="374">
        <f>+F78</f>
        <v>27956235257</v>
      </c>
      <c r="F117" s="374">
        <f>+G78</f>
        <v>4627727340</v>
      </c>
      <c r="G117" s="374">
        <f>+H78</f>
        <v>0</v>
      </c>
      <c r="H117" s="374">
        <f>+I78</f>
        <v>32583962597</v>
      </c>
    </row>
    <row r="118" spans="2:9" ht="17.25" customHeight="1">
      <c r="B118" s="376"/>
      <c r="D118" s="354" t="s">
        <v>624</v>
      </c>
      <c r="E118" s="374">
        <f>+F82</f>
        <v>59388614750.879997</v>
      </c>
      <c r="F118" s="374">
        <f>+G82</f>
        <v>8609829118</v>
      </c>
      <c r="G118" s="374">
        <f>+H82</f>
        <v>60000000000</v>
      </c>
      <c r="H118" s="374">
        <f>+I82</f>
        <v>7998443868.8800001</v>
      </c>
    </row>
    <row r="119" spans="2:9" ht="17.25" customHeight="1">
      <c r="B119" s="376"/>
      <c r="D119" s="354" t="s">
        <v>240</v>
      </c>
      <c r="E119" s="374">
        <f>+F86</f>
        <v>1460196893.5799999</v>
      </c>
      <c r="F119" s="374">
        <f>+G86</f>
        <v>0</v>
      </c>
      <c r="G119" s="374">
        <f>+H86</f>
        <v>0</v>
      </c>
      <c r="H119" s="374">
        <f>+I86</f>
        <v>1460196893.5799999</v>
      </c>
    </row>
    <row r="120" spans="2:9" ht="17.25" customHeight="1">
      <c r="B120" s="376"/>
      <c r="D120" s="354" t="s">
        <v>627</v>
      </c>
      <c r="E120" s="374">
        <f>+F91</f>
        <v>54376283025</v>
      </c>
      <c r="F120" s="374">
        <f>+G91</f>
        <v>8125415262</v>
      </c>
      <c r="G120" s="374">
        <f>+H91</f>
        <v>60000000000</v>
      </c>
      <c r="H120" s="374">
        <f>+I91</f>
        <v>2501698287</v>
      </c>
    </row>
    <row r="121" spans="2:9" ht="17.25" customHeight="1">
      <c r="B121" s="376"/>
      <c r="D121" s="354" t="s">
        <v>629</v>
      </c>
      <c r="E121" s="374">
        <f>+F95</f>
        <v>43672195401.800003</v>
      </c>
      <c r="F121" s="374">
        <f>+G95</f>
        <v>34714307746.199997</v>
      </c>
      <c r="G121" s="374">
        <f>+H95</f>
        <v>79042750</v>
      </c>
      <c r="H121" s="374">
        <f>+I95</f>
        <v>78307460398</v>
      </c>
    </row>
    <row r="122" spans="2:9" ht="17.25" customHeight="1">
      <c r="B122" s="376"/>
      <c r="D122" s="354" t="s">
        <v>631</v>
      </c>
      <c r="E122" s="374">
        <f>+F99</f>
        <v>51136718904.739998</v>
      </c>
      <c r="F122" s="374">
        <f>+G99</f>
        <v>0</v>
      </c>
      <c r="G122" s="374">
        <f>+H99</f>
        <v>0</v>
      </c>
      <c r="H122" s="374">
        <f>+I99</f>
        <v>51136718904.739998</v>
      </c>
    </row>
    <row r="123" spans="2:9" ht="17.25" customHeight="1">
      <c r="B123" s="376"/>
      <c r="D123" s="383" t="s">
        <v>14</v>
      </c>
      <c r="E123" s="375">
        <f>SUM(E110:E122)</f>
        <v>3723505294681.4502</v>
      </c>
      <c r="F123" s="375">
        <f>SUM(F110:F121)+F122</f>
        <v>2697922777714.1104</v>
      </c>
      <c r="G123" s="375">
        <f>SUM(G110:G121)+G122</f>
        <v>5508102084252</v>
      </c>
      <c r="H123" s="375">
        <f>SUM(H110:H122)</f>
        <v>913325988143.55994</v>
      </c>
    </row>
    <row r="124" spans="2:9" ht="17.25" customHeight="1">
      <c r="B124" s="376"/>
      <c r="C124" s="377"/>
      <c r="D124" s="376"/>
      <c r="E124" s="384" t="str">
        <f>IF(F103=E123,"LAPORAN BENAR",LAPORAN SALAH)</f>
        <v>LAPORAN BENAR</v>
      </c>
      <c r="F124" s="384" t="str">
        <f>IF(G103=F123,"LAPORAN BENAR",LAPORAN SALAH)</f>
        <v>LAPORAN BENAR</v>
      </c>
      <c r="G124" s="384" t="str">
        <f>IF(H103=G123,"LAPORAN BENAR",LAPORAN SALAH)</f>
        <v>LAPORAN BENAR</v>
      </c>
      <c r="H124" s="384" t="str">
        <f>IF(I103=H123,"LAPORAN BENAR",LAPORAN SALAH)</f>
        <v>LAPORAN BENAR</v>
      </c>
      <c r="I124" s="379"/>
    </row>
    <row r="125" spans="2:9">
      <c r="B125" s="376"/>
      <c r="C125" s="377"/>
      <c r="D125" s="376"/>
      <c r="E125" s="378"/>
      <c r="F125" s="379"/>
      <c r="G125" s="379"/>
      <c r="H125" s="379"/>
      <c r="I125" s="379"/>
    </row>
  </sheetData>
  <mergeCells count="8">
    <mergeCell ref="D106:I106"/>
    <mergeCell ref="D107:I107"/>
    <mergeCell ref="B1:I1"/>
    <mergeCell ref="B2:I2"/>
    <mergeCell ref="B3:I3"/>
    <mergeCell ref="B101:E101"/>
    <mergeCell ref="B102:E102"/>
    <mergeCell ref="B103:E103"/>
  </mergeCells>
  <printOptions horizontalCentered="1"/>
  <pageMargins left="0.45" right="0.45" top="0.5" bottom="0.5" header="0.3" footer="0.3"/>
  <pageSetup paperSize="9" scale="4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-0.499984740745262"/>
  </sheetPr>
  <dimension ref="A2:X55"/>
  <sheetViews>
    <sheetView showGridLines="0" zoomScale="85" zoomScaleNormal="85" zoomScaleSheetLayoutView="8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B44" sqref="B44:E44"/>
    </sheetView>
  </sheetViews>
  <sheetFormatPr defaultRowHeight="15"/>
  <cols>
    <col min="1" max="1" width="7.5703125" style="14" customWidth="1"/>
    <col min="2" max="2" width="40.140625" style="14" customWidth="1"/>
    <col min="3" max="5" width="23.7109375" style="14" customWidth="1"/>
    <col min="6" max="6" width="0.85546875" style="14" customWidth="1"/>
    <col min="7" max="9" width="23.7109375" style="14" customWidth="1"/>
    <col min="10" max="10" width="0.85546875" style="14" customWidth="1"/>
    <col min="11" max="13" width="23.7109375" style="14" customWidth="1"/>
    <col min="14" max="14" width="0.85546875" style="14" customWidth="1"/>
    <col min="15" max="17" width="23.7109375" style="14" customWidth="1"/>
    <col min="18" max="21" width="25.7109375" style="14" customWidth="1"/>
    <col min="22" max="22" width="9.140625" style="14"/>
    <col min="23" max="23" width="19" style="14" bestFit="1" customWidth="1"/>
    <col min="24" max="24" width="20.5703125" style="14" bestFit="1" customWidth="1"/>
    <col min="25" max="16384" width="9.140625" style="14"/>
  </cols>
  <sheetData>
    <row r="2" spans="2:24" ht="18" customHeight="1">
      <c r="B2" s="452" t="s">
        <v>41</v>
      </c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101"/>
    </row>
    <row r="3" spans="2:24" ht="18" customHeight="1">
      <c r="B3" s="472">
        <f>+RANGKUMAN!D1</f>
        <v>42971</v>
      </c>
      <c r="C3" s="472"/>
      <c r="D3" s="472"/>
      <c r="E3" s="472"/>
      <c r="F3" s="472"/>
      <c r="G3" s="472"/>
      <c r="H3" s="472"/>
      <c r="I3" s="472"/>
      <c r="J3" s="472"/>
      <c r="K3" s="472"/>
      <c r="L3" s="472"/>
      <c r="M3" s="472"/>
      <c r="N3" s="472"/>
      <c r="O3" s="472"/>
      <c r="P3" s="472"/>
      <c r="Q3" s="472"/>
    </row>
    <row r="4" spans="2:24" ht="18" customHeight="1">
      <c r="B4" s="473" t="s">
        <v>42</v>
      </c>
      <c r="C4" s="473"/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  <c r="Q4" s="473"/>
    </row>
    <row r="5" spans="2:24" ht="9" customHeight="1"/>
    <row r="6" spans="2:24" ht="18.75">
      <c r="B6" s="443" t="s">
        <v>43</v>
      </c>
      <c r="C6" s="444"/>
      <c r="D6" s="444"/>
      <c r="E6" s="444"/>
      <c r="F6" s="444"/>
      <c r="G6" s="444"/>
      <c r="H6" s="444"/>
      <c r="I6" s="444"/>
      <c r="J6" s="444"/>
      <c r="K6" s="444"/>
      <c r="L6" s="444"/>
      <c r="M6" s="444"/>
      <c r="N6" s="444"/>
      <c r="O6" s="444"/>
      <c r="P6" s="444"/>
      <c r="Q6" s="445"/>
      <c r="S6" s="464" t="s">
        <v>14</v>
      </c>
      <c r="T6" s="464"/>
      <c r="U6" s="464"/>
    </row>
    <row r="7" spans="2:24" ht="15" customHeight="1">
      <c r="B7" s="466" t="s">
        <v>44</v>
      </c>
      <c r="C7" s="474" t="s">
        <v>10</v>
      </c>
      <c r="D7" s="474"/>
      <c r="E7" s="475"/>
      <c r="G7" s="476" t="s">
        <v>26</v>
      </c>
      <c r="H7" s="474"/>
      <c r="I7" s="475"/>
      <c r="K7" s="476" t="s">
        <v>27</v>
      </c>
      <c r="L7" s="474"/>
      <c r="M7" s="475"/>
      <c r="O7" s="476" t="s">
        <v>28</v>
      </c>
      <c r="P7" s="474"/>
      <c r="Q7" s="477"/>
      <c r="S7" s="465"/>
      <c r="T7" s="465"/>
      <c r="U7" s="465"/>
    </row>
    <row r="8" spans="2:24" ht="15" customHeight="1">
      <c r="B8" s="467"/>
      <c r="C8" s="17" t="s">
        <v>4</v>
      </c>
      <c r="D8" s="17" t="s">
        <v>1</v>
      </c>
      <c r="E8" s="18" t="s">
        <v>13</v>
      </c>
      <c r="G8" s="20" t="s">
        <v>4</v>
      </c>
      <c r="H8" s="17" t="s">
        <v>1</v>
      </c>
      <c r="I8" s="18" t="s">
        <v>13</v>
      </c>
      <c r="K8" s="20" t="s">
        <v>4</v>
      </c>
      <c r="L8" s="17" t="s">
        <v>1</v>
      </c>
      <c r="M8" s="18" t="s">
        <v>13</v>
      </c>
      <c r="O8" s="20" t="s">
        <v>4</v>
      </c>
      <c r="P8" s="17" t="s">
        <v>1</v>
      </c>
      <c r="Q8" s="22" t="s">
        <v>13</v>
      </c>
      <c r="S8" s="20" t="s">
        <v>4</v>
      </c>
      <c r="T8" s="17" t="s">
        <v>1</v>
      </c>
      <c r="U8" s="22" t="s">
        <v>13</v>
      </c>
      <c r="W8" s="23"/>
      <c r="X8" s="23"/>
    </row>
    <row r="9" spans="2:24">
      <c r="B9" s="24" t="s">
        <v>45</v>
      </c>
      <c r="C9" s="25">
        <f>+'REK VALAS'!$E$22</f>
        <v>40082786.200000003</v>
      </c>
      <c r="D9" s="25">
        <f>+'REK VALAS'!$E$18</f>
        <v>16015690.6</v>
      </c>
      <c r="E9" s="25">
        <f>+'REK VALAS'!$E$20</f>
        <v>114846.03</v>
      </c>
      <c r="G9" s="25">
        <f>+'REK VALAS'!$E$12</f>
        <v>17577169.09</v>
      </c>
      <c r="H9" s="25">
        <f>+'REK VALAS'!$E$14</f>
        <v>3246878.74</v>
      </c>
      <c r="I9" s="25">
        <f>+'REK VALAS'!$E$15</f>
        <v>9531776.4499999993</v>
      </c>
      <c r="K9" s="25">
        <f>+'REK VALAS'!$E$7</f>
        <v>33823060.579999998</v>
      </c>
      <c r="L9" s="25">
        <f>+'REK VALAS'!$E$10</f>
        <v>185107431</v>
      </c>
      <c r="M9" s="25">
        <f>+'REK VALAS'!$E$6</f>
        <v>437029.55</v>
      </c>
      <c r="O9" s="25">
        <f>+'REK VALAS'!$E$24</f>
        <v>600063.81999999995</v>
      </c>
      <c r="P9" s="25">
        <f>+'REK VALAS'!E26</f>
        <v>198892807.51000023</v>
      </c>
      <c r="Q9" s="25">
        <v>0</v>
      </c>
      <c r="S9" s="26">
        <f t="shared" ref="S9:U10" si="0">+C9+G9+K9+O9</f>
        <v>92083079.689999998</v>
      </c>
      <c r="T9" s="26">
        <f t="shared" si="0"/>
        <v>403262807.85000026</v>
      </c>
      <c r="U9" s="26">
        <f t="shared" si="0"/>
        <v>10083652.029999999</v>
      </c>
      <c r="W9" s="26">
        <f>+S9*KURS!$G$28</f>
        <v>1228572449223.98</v>
      </c>
      <c r="X9" s="23"/>
    </row>
    <row r="10" spans="2:24" ht="15" hidden="1" customHeight="1">
      <c r="B10" s="24" t="s">
        <v>46</v>
      </c>
      <c r="C10" s="25">
        <f>+DEPOSITO!D83</f>
        <v>0</v>
      </c>
      <c r="D10" s="25">
        <f>+PAGI!D10</f>
        <v>0</v>
      </c>
      <c r="E10" s="25">
        <f>+PAGI!E10</f>
        <v>0</v>
      </c>
      <c r="F10" s="25">
        <f>+PAGI!F10</f>
        <v>0</v>
      </c>
      <c r="G10" s="25">
        <f>+DEPOSITO!D109</f>
        <v>0</v>
      </c>
      <c r="H10" s="25">
        <f>+PAGI!H10</f>
        <v>0</v>
      </c>
      <c r="I10" s="25">
        <f>+PAGI!I10</f>
        <v>0</v>
      </c>
      <c r="J10" s="25">
        <f>+PAGI!J10</f>
        <v>0</v>
      </c>
      <c r="K10" s="25">
        <f>+DEPOSITO!D95</f>
        <v>0</v>
      </c>
      <c r="L10" s="25">
        <f>+PAGI!L10</f>
        <v>0</v>
      </c>
      <c r="M10" s="25">
        <f>+PAGI!M10</f>
        <v>0</v>
      </c>
      <c r="N10" s="25">
        <f>+PAGI!N10</f>
        <v>0</v>
      </c>
      <c r="O10" s="25">
        <f>+DEPOSITO!D121</f>
        <v>0</v>
      </c>
      <c r="P10" s="25">
        <f>+PAGI!P10</f>
        <v>0</v>
      </c>
      <c r="Q10" s="25">
        <f>+PAGI!Q10</f>
        <v>0</v>
      </c>
      <c r="S10" s="26">
        <f t="shared" si="0"/>
        <v>0</v>
      </c>
      <c r="T10" s="26">
        <f t="shared" si="0"/>
        <v>0</v>
      </c>
      <c r="U10" s="26">
        <f t="shared" si="0"/>
        <v>0</v>
      </c>
      <c r="W10" s="26">
        <f>+S10*KURS!$G$28</f>
        <v>0</v>
      </c>
    </row>
    <row r="11" spans="2:24" ht="15.75" customHeight="1">
      <c r="B11" s="27" t="s">
        <v>47</v>
      </c>
      <c r="C11" s="28">
        <f>SUM(C9:C10)</f>
        <v>40082786.200000003</v>
      </c>
      <c r="D11" s="28">
        <f t="shared" ref="D11:Q11" si="1">SUM(D9:D10)</f>
        <v>16015690.6</v>
      </c>
      <c r="E11" s="28">
        <f t="shared" si="1"/>
        <v>114846.03</v>
      </c>
      <c r="G11" s="28">
        <f t="shared" si="1"/>
        <v>17577169.09</v>
      </c>
      <c r="H11" s="28">
        <f t="shared" si="1"/>
        <v>3246878.74</v>
      </c>
      <c r="I11" s="28">
        <f t="shared" si="1"/>
        <v>9531776.4499999993</v>
      </c>
      <c r="K11" s="28">
        <f t="shared" si="1"/>
        <v>33823060.579999998</v>
      </c>
      <c r="L11" s="28">
        <f t="shared" si="1"/>
        <v>185107431</v>
      </c>
      <c r="M11" s="28">
        <f t="shared" si="1"/>
        <v>437029.55</v>
      </c>
      <c r="O11" s="28">
        <f t="shared" si="1"/>
        <v>600063.81999999995</v>
      </c>
      <c r="P11" s="28">
        <f t="shared" si="1"/>
        <v>198892807.51000023</v>
      </c>
      <c r="Q11" s="28">
        <f t="shared" si="1"/>
        <v>0</v>
      </c>
      <c r="S11" s="29">
        <f>SUM(S9:S10)</f>
        <v>92083079.689999998</v>
      </c>
      <c r="T11" s="29">
        <f>SUM(T9:T10)</f>
        <v>403262807.85000026</v>
      </c>
      <c r="U11" s="29">
        <f>SUM(U9:U10)</f>
        <v>10083652.029999999</v>
      </c>
    </row>
    <row r="12" spans="2:24">
      <c r="B12" s="30" t="s">
        <v>25</v>
      </c>
      <c r="C12" s="28">
        <f>+C11*KURS!$G$28</f>
        <v>534784533480.40002</v>
      </c>
      <c r="D12" s="28">
        <f>+D11*KURS!$G$15</f>
        <v>1949204839.3790703</v>
      </c>
      <c r="E12" s="28">
        <f>+E11*KURS!$G$12</f>
        <v>1802032978.2858</v>
      </c>
      <c r="G12" s="28">
        <f>+G11*KURS!$G$28</f>
        <v>234514589998.78</v>
      </c>
      <c r="H12" s="28">
        <f>+H11*KURS!$G$15</f>
        <v>395164461.58650309</v>
      </c>
      <c r="I12" s="28">
        <f>+I11*KURS!$G$12</f>
        <v>149561769828.24698</v>
      </c>
      <c r="K12" s="28">
        <f>+K11*KURS!$G$28</f>
        <v>451267274258.35999</v>
      </c>
      <c r="L12" s="28">
        <f>+L11*KURS!$G$15</f>
        <v>22528675741.914452</v>
      </c>
      <c r="M12" s="28">
        <f>+M11*KURS!$G$12</f>
        <v>6857369484.9130001</v>
      </c>
      <c r="O12" s="28">
        <f>+O11*KURS!$G$28</f>
        <v>8006051486.4399996</v>
      </c>
      <c r="P12" s="28">
        <f>+P11*KURS!$G$15</f>
        <v>24206438086.171715</v>
      </c>
      <c r="Q12" s="28">
        <f>+Q11*KURS!$G$12</f>
        <v>0</v>
      </c>
      <c r="S12" s="29">
        <f>+S11*KURS!$G$28</f>
        <v>1228572449223.98</v>
      </c>
      <c r="T12" s="29">
        <f>+T11*KURS!$G$15</f>
        <v>49079483129.051743</v>
      </c>
      <c r="U12" s="29">
        <f>+U11*KURS!$G$12</f>
        <v>158221172291.4458</v>
      </c>
    </row>
    <row r="13" spans="2:24" ht="5.0999999999999996" customHeight="1">
      <c r="B13" s="32"/>
      <c r="C13" s="33"/>
      <c r="D13" s="33"/>
      <c r="E13" s="34"/>
      <c r="F13" s="35"/>
      <c r="G13" s="36"/>
      <c r="H13" s="37"/>
      <c r="I13" s="37"/>
      <c r="J13" s="35"/>
      <c r="K13" s="37"/>
      <c r="L13" s="37"/>
      <c r="M13" s="37"/>
      <c r="N13" s="35"/>
      <c r="O13" s="37"/>
      <c r="P13" s="37"/>
      <c r="Q13" s="38"/>
      <c r="S13" s="39"/>
      <c r="T13" s="39"/>
      <c r="U13" s="39"/>
    </row>
    <row r="14" spans="2:24" ht="18.75">
      <c r="B14" s="487" t="s">
        <v>48</v>
      </c>
      <c r="C14" s="488"/>
      <c r="D14" s="488"/>
      <c r="E14" s="488"/>
      <c r="F14" s="292"/>
      <c r="G14" s="292"/>
      <c r="H14" s="292"/>
      <c r="I14" s="292"/>
      <c r="J14" s="292"/>
      <c r="K14" s="292"/>
      <c r="L14" s="292"/>
      <c r="M14" s="292"/>
      <c r="N14" s="292"/>
      <c r="O14" s="292"/>
      <c r="P14" s="292"/>
      <c r="Q14" s="293"/>
      <c r="S14" s="479"/>
      <c r="T14" s="480"/>
      <c r="U14" s="480"/>
    </row>
    <row r="15" spans="2:24" ht="30" hidden="1">
      <c r="B15" s="24" t="s">
        <v>49</v>
      </c>
      <c r="C15" s="25">
        <f>+RANGKUMAN!F167</f>
        <v>0</v>
      </c>
      <c r="D15" s="25">
        <v>0</v>
      </c>
      <c r="E15" s="25">
        <v>0</v>
      </c>
      <c r="F15" s="40"/>
      <c r="G15" s="25">
        <f>+RANGKUMAN!F168</f>
        <v>0</v>
      </c>
      <c r="H15" s="25">
        <v>0</v>
      </c>
      <c r="I15" s="25">
        <v>0</v>
      </c>
      <c r="J15" s="40"/>
      <c r="K15" s="25">
        <f>+RANGKUMAN!F169</f>
        <v>0</v>
      </c>
      <c r="L15" s="25">
        <v>0</v>
      </c>
      <c r="M15" s="25">
        <v>0</v>
      </c>
      <c r="N15" s="40"/>
      <c r="O15" s="25">
        <f>+RANGKUMAN!F170</f>
        <v>0</v>
      </c>
      <c r="P15" s="25">
        <v>0</v>
      </c>
      <c r="Q15" s="25">
        <v>0</v>
      </c>
      <c r="S15" s="26">
        <f t="shared" ref="S15:S20" si="2">+C15+G15+K15+O15</f>
        <v>0</v>
      </c>
      <c r="T15" s="26">
        <f t="shared" ref="T15:U20" si="3">+D15+H15+L15+P15</f>
        <v>0</v>
      </c>
      <c r="U15" s="26">
        <f t="shared" si="3"/>
        <v>0</v>
      </c>
    </row>
    <row r="16" spans="2:24" hidden="1">
      <c r="B16" s="24" t="s">
        <v>50</v>
      </c>
      <c r="C16" s="25">
        <f>+RANGKUMAN!$F$152</f>
        <v>0</v>
      </c>
      <c r="D16" s="25">
        <f>+RANGKUMAN!$G$152</f>
        <v>0</v>
      </c>
      <c r="E16" s="25">
        <f>+RANGKUMAN!$H$152</f>
        <v>0</v>
      </c>
      <c r="G16" s="25">
        <f>+RANGKUMAN!$F$154</f>
        <v>0</v>
      </c>
      <c r="H16" s="25">
        <f>+RANGKUMAN!$G$154</f>
        <v>0</v>
      </c>
      <c r="I16" s="25">
        <f>+RANGKUMAN!$H$154</f>
        <v>0</v>
      </c>
      <c r="K16" s="25">
        <f>+RANGKUMAN!$F$155</f>
        <v>0</v>
      </c>
      <c r="L16" s="25">
        <f>+RANGKUMAN!$G$155</f>
        <v>0</v>
      </c>
      <c r="M16" s="25">
        <f>+RANGKUMAN!$H$155</f>
        <v>0</v>
      </c>
      <c r="O16" s="25">
        <f>+RANGKUMAN!$F$156</f>
        <v>0</v>
      </c>
      <c r="P16" s="25">
        <f>+RANGKUMAN!$G$156</f>
        <v>0</v>
      </c>
      <c r="Q16" s="25">
        <f>+RANGKUMAN!$H$156</f>
        <v>0</v>
      </c>
      <c r="S16" s="26">
        <f t="shared" si="2"/>
        <v>0</v>
      </c>
      <c r="T16" s="26">
        <f t="shared" si="3"/>
        <v>0</v>
      </c>
      <c r="U16" s="26">
        <f t="shared" si="3"/>
        <v>0</v>
      </c>
    </row>
    <row r="17" spans="2:24" hidden="1">
      <c r="B17" s="294" t="s">
        <v>435</v>
      </c>
      <c r="C17" s="25">
        <f>+RANGKUMAN!$D$194</f>
        <v>0</v>
      </c>
      <c r="D17" s="25">
        <v>0</v>
      </c>
      <c r="E17" s="25">
        <v>0</v>
      </c>
      <c r="G17" s="25">
        <f>+RANGKUMAN!$E$194</f>
        <v>0</v>
      </c>
      <c r="H17" s="25">
        <v>0</v>
      </c>
      <c r="I17" s="25">
        <v>0</v>
      </c>
      <c r="K17" s="25">
        <f>+RANGKUMAN!$F$194</f>
        <v>0</v>
      </c>
      <c r="L17" s="25">
        <v>0</v>
      </c>
      <c r="M17" s="25">
        <v>0</v>
      </c>
      <c r="O17" s="25">
        <f>+RANGKUMAN!$G$194</f>
        <v>0</v>
      </c>
      <c r="P17" s="25">
        <v>0</v>
      </c>
      <c r="Q17" s="25">
        <v>0</v>
      </c>
      <c r="S17" s="26">
        <f t="shared" si="2"/>
        <v>0</v>
      </c>
      <c r="T17" s="26">
        <f>+D17+H17+L17+P17</f>
        <v>0</v>
      </c>
      <c r="U17" s="26">
        <f>+E17+I17+M17+Q17</f>
        <v>0</v>
      </c>
    </row>
    <row r="18" spans="2:24" ht="15" hidden="1" customHeight="1">
      <c r="B18" s="337" t="s">
        <v>492</v>
      </c>
      <c r="C18" s="25">
        <v>0</v>
      </c>
      <c r="D18" s="25">
        <v>0</v>
      </c>
      <c r="E18" s="25">
        <v>0</v>
      </c>
      <c r="G18" s="25">
        <v>0</v>
      </c>
      <c r="H18" s="25">
        <v>0</v>
      </c>
      <c r="I18" s="25">
        <v>0</v>
      </c>
      <c r="K18" s="25">
        <v>0</v>
      </c>
      <c r="L18" s="25">
        <v>0</v>
      </c>
      <c r="M18" s="25">
        <v>0</v>
      </c>
      <c r="O18" s="25">
        <v>0</v>
      </c>
      <c r="P18" s="25">
        <v>0</v>
      </c>
      <c r="Q18" s="25">
        <v>0</v>
      </c>
      <c r="S18" s="26">
        <f t="shared" si="2"/>
        <v>0</v>
      </c>
      <c r="T18" s="26">
        <f>+D18+H18+L18+P18</f>
        <v>0</v>
      </c>
      <c r="U18" s="26">
        <f>+E18+I18+M18+Q18</f>
        <v>0</v>
      </c>
    </row>
    <row r="19" spans="2:24" ht="15" hidden="1" customHeight="1">
      <c r="B19" s="24" t="s">
        <v>51</v>
      </c>
      <c r="C19" s="25">
        <v>0</v>
      </c>
      <c r="D19" s="25">
        <v>0</v>
      </c>
      <c r="E19" s="25">
        <v>0</v>
      </c>
      <c r="G19" s="25">
        <v>0</v>
      </c>
      <c r="H19" s="25">
        <v>0</v>
      </c>
      <c r="I19" s="25">
        <v>0</v>
      </c>
      <c r="K19" s="25">
        <f>+RANGKUMAN!D169</f>
        <v>0</v>
      </c>
      <c r="L19" s="25">
        <v>0</v>
      </c>
      <c r="M19" s="25">
        <v>0</v>
      </c>
      <c r="O19" s="25">
        <f>+RANGKUMAN!D170</f>
        <v>0</v>
      </c>
      <c r="P19" s="25">
        <v>0</v>
      </c>
      <c r="Q19" s="25">
        <v>0</v>
      </c>
      <c r="S19" s="26">
        <f t="shared" si="2"/>
        <v>0</v>
      </c>
      <c r="T19" s="26">
        <f>+D19+H19+L19+P19</f>
        <v>0</v>
      </c>
      <c r="U19" s="26">
        <f t="shared" si="3"/>
        <v>0</v>
      </c>
      <c r="W19" s="23"/>
      <c r="X19" s="23"/>
    </row>
    <row r="20" spans="2:24" hidden="1">
      <c r="B20" s="24" t="s">
        <v>52</v>
      </c>
      <c r="C20" s="25">
        <f>+RANGKUMAN!E181</f>
        <v>0</v>
      </c>
      <c r="D20" s="25">
        <v>0</v>
      </c>
      <c r="E20" s="25">
        <v>0</v>
      </c>
      <c r="G20" s="25">
        <f>+RANGKUMAN!E182</f>
        <v>0</v>
      </c>
      <c r="H20" s="25">
        <v>0</v>
      </c>
      <c r="I20" s="25">
        <v>0</v>
      </c>
      <c r="K20" s="25">
        <f>+RANGKUMAN!E183</f>
        <v>0</v>
      </c>
      <c r="L20" s="25">
        <v>0</v>
      </c>
      <c r="M20" s="25">
        <v>0</v>
      </c>
      <c r="O20" s="25">
        <f>+RANGKUMAN!E184</f>
        <v>0</v>
      </c>
      <c r="P20" s="25">
        <v>0</v>
      </c>
      <c r="Q20" s="25">
        <v>0</v>
      </c>
      <c r="S20" s="26">
        <f t="shared" si="2"/>
        <v>0</v>
      </c>
      <c r="T20" s="26">
        <f t="shared" si="3"/>
        <v>0</v>
      </c>
      <c r="U20" s="26">
        <f t="shared" si="3"/>
        <v>0</v>
      </c>
    </row>
    <row r="21" spans="2:24" ht="15.75" customHeight="1">
      <c r="B21" s="41" t="s">
        <v>53</v>
      </c>
      <c r="C21" s="42">
        <f>SUM(C15:C20)</f>
        <v>0</v>
      </c>
      <c r="D21" s="42">
        <f>SUM(D15:D20)</f>
        <v>0</v>
      </c>
      <c r="E21" s="42">
        <f>SUM(E15:E20)</f>
        <v>0</v>
      </c>
      <c r="G21" s="42">
        <f>SUM(G15:G20)</f>
        <v>0</v>
      </c>
      <c r="H21" s="42">
        <f>SUM(H15:H20)</f>
        <v>0</v>
      </c>
      <c r="I21" s="42">
        <f>SUM(I15:I20)</f>
        <v>0</v>
      </c>
      <c r="K21" s="42">
        <f>SUM(K15:K20)</f>
        <v>0</v>
      </c>
      <c r="L21" s="42">
        <f>SUM(L15:L20)</f>
        <v>0</v>
      </c>
      <c r="M21" s="42">
        <f>SUM(M15:M20)</f>
        <v>0</v>
      </c>
      <c r="O21" s="42">
        <f>SUM(O15:O20)</f>
        <v>0</v>
      </c>
      <c r="P21" s="42">
        <f>SUM(P15:P20)</f>
        <v>0</v>
      </c>
      <c r="Q21" s="42">
        <f>SUM(Q15:Q20)</f>
        <v>0</v>
      </c>
      <c r="S21" s="43">
        <f>SUM(S15:S20)</f>
        <v>0</v>
      </c>
      <c r="T21" s="43">
        <f>SUM(T15:T20)</f>
        <v>0</v>
      </c>
      <c r="U21" s="43">
        <f>SUM(U15:U20)</f>
        <v>0</v>
      </c>
      <c r="W21" s="23"/>
      <c r="X21" s="23"/>
    </row>
    <row r="22" spans="2:24">
      <c r="B22" s="41" t="s">
        <v>25</v>
      </c>
      <c r="C22" s="44">
        <f>+C21*KURS!$G$28</f>
        <v>0</v>
      </c>
      <c r="D22" s="44">
        <f>+D21*KURS!$G$15</f>
        <v>0</v>
      </c>
      <c r="E22" s="44">
        <f>+E21*KURS!$G$12</f>
        <v>0</v>
      </c>
      <c r="G22" s="44">
        <f>+G21*KURS!$G$28</f>
        <v>0</v>
      </c>
      <c r="H22" s="44">
        <f>+H21*KURS!$G$15</f>
        <v>0</v>
      </c>
      <c r="I22" s="44">
        <f>+I21*KURS!$G$12</f>
        <v>0</v>
      </c>
      <c r="K22" s="44">
        <f>+K21*KURS!$G$28</f>
        <v>0</v>
      </c>
      <c r="L22" s="44">
        <f>+L21*KURS!$G$15</f>
        <v>0</v>
      </c>
      <c r="M22" s="44">
        <f>+M21*KURS!$G$12</f>
        <v>0</v>
      </c>
      <c r="O22" s="44">
        <f>+O21*KURS!$G$28</f>
        <v>0</v>
      </c>
      <c r="P22" s="44">
        <f>+P21*KURS!$G$15</f>
        <v>0</v>
      </c>
      <c r="Q22" s="44">
        <f>+Q21*KURS!$G$12</f>
        <v>0</v>
      </c>
      <c r="S22" s="46">
        <f>+S21*KURS!$G$28</f>
        <v>0</v>
      </c>
      <c r="T22" s="46">
        <f>+T21*KURS!$G$15</f>
        <v>0</v>
      </c>
      <c r="U22" s="46">
        <f>+U21*KURS!$G$12</f>
        <v>0</v>
      </c>
      <c r="W22" s="23"/>
    </row>
    <row r="23" spans="2:24" ht="5.0999999999999996" customHeight="1">
      <c r="B23" s="32"/>
      <c r="C23" s="33"/>
      <c r="D23" s="33"/>
      <c r="E23" s="35"/>
      <c r="F23" s="35"/>
      <c r="G23" s="47"/>
      <c r="H23" s="37"/>
      <c r="I23" s="37"/>
      <c r="J23" s="35"/>
      <c r="K23" s="37"/>
      <c r="L23" s="37"/>
      <c r="M23" s="37"/>
      <c r="N23" s="35"/>
      <c r="O23" s="37"/>
      <c r="P23" s="37"/>
      <c r="Q23" s="38"/>
      <c r="S23" s="39"/>
      <c r="T23" s="39"/>
      <c r="U23" s="39"/>
    </row>
    <row r="24" spans="2:24" ht="18.75">
      <c r="B24" s="458" t="s">
        <v>21</v>
      </c>
      <c r="C24" s="459"/>
      <c r="D24" s="459"/>
      <c r="E24" s="459"/>
      <c r="F24" s="459"/>
      <c r="G24" s="459"/>
      <c r="H24" s="459"/>
      <c r="I24" s="459"/>
      <c r="J24" s="459"/>
      <c r="K24" s="459"/>
      <c r="L24" s="459"/>
      <c r="M24" s="459"/>
      <c r="N24" s="459"/>
      <c r="O24" s="459"/>
      <c r="P24" s="459"/>
      <c r="Q24" s="481"/>
      <c r="S24" s="462"/>
      <c r="T24" s="463"/>
      <c r="U24" s="463"/>
    </row>
    <row r="25" spans="2:24" hidden="1">
      <c r="B25" s="24" t="s">
        <v>22</v>
      </c>
      <c r="C25" s="25">
        <v>0</v>
      </c>
      <c r="D25" s="25">
        <v>0</v>
      </c>
      <c r="E25" s="25">
        <v>0</v>
      </c>
      <c r="G25" s="25">
        <v>0</v>
      </c>
      <c r="H25" s="25">
        <v>0</v>
      </c>
      <c r="I25" s="25">
        <v>0</v>
      </c>
      <c r="K25" s="25">
        <v>0</v>
      </c>
      <c r="L25" s="25">
        <v>0</v>
      </c>
      <c r="M25" s="25">
        <v>0</v>
      </c>
      <c r="O25" s="25">
        <v>0</v>
      </c>
      <c r="P25" s="25">
        <v>0</v>
      </c>
      <c r="Q25" s="25">
        <v>0</v>
      </c>
      <c r="S25" s="26">
        <f t="shared" ref="S25:S34" si="4">+C25+G25+K25+O25</f>
        <v>0</v>
      </c>
      <c r="T25" s="26">
        <f t="shared" ref="T25:U31" si="5">+D25+H25+L25+P25</f>
        <v>0</v>
      </c>
      <c r="U25" s="26">
        <f t="shared" si="5"/>
        <v>0</v>
      </c>
    </row>
    <row r="26" spans="2:24" ht="30" hidden="1">
      <c r="B26" s="24" t="s">
        <v>23</v>
      </c>
      <c r="C26" s="25">
        <f t="shared" ref="C26:Q26" si="6">+C19</f>
        <v>0</v>
      </c>
      <c r="D26" s="25">
        <f t="shared" si="6"/>
        <v>0</v>
      </c>
      <c r="E26" s="25">
        <f t="shared" si="6"/>
        <v>0</v>
      </c>
      <c r="F26" s="25">
        <f t="shared" si="6"/>
        <v>0</v>
      </c>
      <c r="G26" s="25">
        <f t="shared" si="6"/>
        <v>0</v>
      </c>
      <c r="H26" s="25">
        <f t="shared" si="6"/>
        <v>0</v>
      </c>
      <c r="I26" s="25">
        <f t="shared" si="6"/>
        <v>0</v>
      </c>
      <c r="J26" s="25">
        <f t="shared" si="6"/>
        <v>0</v>
      </c>
      <c r="K26" s="25">
        <f t="shared" si="6"/>
        <v>0</v>
      </c>
      <c r="L26" s="25">
        <f t="shared" si="6"/>
        <v>0</v>
      </c>
      <c r="M26" s="25">
        <f t="shared" si="6"/>
        <v>0</v>
      </c>
      <c r="N26" s="25">
        <f t="shared" si="6"/>
        <v>0</v>
      </c>
      <c r="O26" s="25">
        <f t="shared" si="6"/>
        <v>0</v>
      </c>
      <c r="P26" s="25">
        <f t="shared" si="6"/>
        <v>0</v>
      </c>
      <c r="Q26" s="25">
        <f t="shared" si="6"/>
        <v>0</v>
      </c>
      <c r="S26" s="26">
        <f t="shared" si="4"/>
        <v>0</v>
      </c>
      <c r="T26" s="26">
        <f t="shared" si="5"/>
        <v>0</v>
      </c>
      <c r="U26" s="26">
        <f t="shared" si="5"/>
        <v>0</v>
      </c>
    </row>
    <row r="27" spans="2:24">
      <c r="B27" s="24" t="s">
        <v>5</v>
      </c>
      <c r="C27" s="25">
        <f>+RANGKUMAN!G104</f>
        <v>0</v>
      </c>
      <c r="D27" s="25">
        <f>+RANGKUMAN!H104</f>
        <v>0</v>
      </c>
      <c r="E27" s="25">
        <f>+RANGKUMAN!I104</f>
        <v>0</v>
      </c>
      <c r="G27" s="25">
        <f>+RANGKUMAN!J104</f>
        <v>0</v>
      </c>
      <c r="H27" s="25">
        <f>+RANGKUMAN!K104</f>
        <v>0</v>
      </c>
      <c r="I27" s="25">
        <f>+RANGKUMAN!L104</f>
        <v>0</v>
      </c>
      <c r="K27" s="25">
        <f>+RANGKUMAN!M104</f>
        <v>0</v>
      </c>
      <c r="L27" s="25">
        <f>+RANGKUMAN!N104</f>
        <v>0</v>
      </c>
      <c r="M27" s="25">
        <f>+RANGKUMAN!O104</f>
        <v>0</v>
      </c>
      <c r="O27" s="25">
        <f>+RANGKUMAN!P104</f>
        <v>0</v>
      </c>
      <c r="P27" s="25">
        <f>+RANGKUMAN!Q104</f>
        <v>0</v>
      </c>
      <c r="Q27" s="25">
        <f>+RANGKUMAN!R104</f>
        <v>0</v>
      </c>
      <c r="S27" s="26">
        <f t="shared" ref="S27" si="7">+C27+G27+K27+O27</f>
        <v>0</v>
      </c>
      <c r="T27" s="26">
        <f t="shared" ref="T27" si="8">+D27+H27+L27+P27</f>
        <v>0</v>
      </c>
      <c r="U27" s="26">
        <f t="shared" ref="U27" si="9">+E27+I27+M27+Q27</f>
        <v>0</v>
      </c>
    </row>
    <row r="28" spans="2:24" ht="14.25" customHeight="1">
      <c r="B28" s="24" t="s">
        <v>15</v>
      </c>
      <c r="C28" s="25">
        <f>+RANGKUMAN!G114</f>
        <v>0</v>
      </c>
      <c r="D28" s="25">
        <f>+RANGKUMAN!H114</f>
        <v>0</v>
      </c>
      <c r="E28" s="25">
        <f>+RANGKUMAN!I114</f>
        <v>0</v>
      </c>
      <c r="G28" s="25">
        <f>+RANGKUMAN!J114</f>
        <v>0</v>
      </c>
      <c r="H28" s="25">
        <f>+RANGKUMAN!K114</f>
        <v>0</v>
      </c>
      <c r="I28" s="25">
        <f>+RANGKUMAN!L114</f>
        <v>0</v>
      </c>
      <c r="K28" s="25">
        <f>+RANGKUMAN!M114</f>
        <v>0</v>
      </c>
      <c r="L28" s="25">
        <f>+RANGKUMAN!N114</f>
        <v>0</v>
      </c>
      <c r="M28" s="25">
        <f>+RANGKUMAN!O114</f>
        <v>0</v>
      </c>
      <c r="O28" s="25">
        <f>+RANGKUMAN!P114</f>
        <v>0</v>
      </c>
      <c r="P28" s="25">
        <f>+RANGKUMAN!Q114</f>
        <v>0</v>
      </c>
      <c r="Q28" s="25">
        <f>+RANGKUMAN!R114</f>
        <v>0</v>
      </c>
      <c r="S28" s="26">
        <f t="shared" si="4"/>
        <v>0</v>
      </c>
      <c r="T28" s="26">
        <f t="shared" si="5"/>
        <v>0</v>
      </c>
      <c r="U28" s="26">
        <f t="shared" si="5"/>
        <v>0</v>
      </c>
    </row>
    <row r="29" spans="2:24" hidden="1">
      <c r="B29" s="24" t="s">
        <v>16</v>
      </c>
      <c r="C29" s="25">
        <f>+RANGKUMAN!G116</f>
        <v>0</v>
      </c>
      <c r="D29" s="25">
        <f>+RANGKUMAN!H116</f>
        <v>0</v>
      </c>
      <c r="E29" s="25">
        <f>+RANGKUMAN!I116</f>
        <v>0</v>
      </c>
      <c r="G29" s="25">
        <f>+RANGKUMAN!J116</f>
        <v>0</v>
      </c>
      <c r="H29" s="25">
        <f>+RANGKUMAN!K116</f>
        <v>0</v>
      </c>
      <c r="I29" s="25">
        <f>+RANGKUMAN!L116</f>
        <v>0</v>
      </c>
      <c r="K29" s="25">
        <f>+RANGKUMAN!M116</f>
        <v>0</v>
      </c>
      <c r="L29" s="25">
        <f>+RANGKUMAN!N116</f>
        <v>0</v>
      </c>
      <c r="M29" s="25">
        <f>+RANGKUMAN!O116</f>
        <v>0</v>
      </c>
      <c r="O29" s="25">
        <f>+RANGKUMAN!P116</f>
        <v>0</v>
      </c>
      <c r="P29" s="25">
        <f>+RANGKUMAN!Q116</f>
        <v>0</v>
      </c>
      <c r="Q29" s="25">
        <f>+RANGKUMAN!R116</f>
        <v>0</v>
      </c>
      <c r="S29" s="26">
        <f t="shared" si="4"/>
        <v>0</v>
      </c>
      <c r="T29" s="26">
        <f t="shared" si="5"/>
        <v>0</v>
      </c>
      <c r="U29" s="26">
        <f t="shared" si="5"/>
        <v>0</v>
      </c>
    </row>
    <row r="30" spans="2:24" hidden="1">
      <c r="B30" s="24" t="s">
        <v>18</v>
      </c>
      <c r="C30" s="25">
        <f>+RANGKUMAN!G125</f>
        <v>0</v>
      </c>
      <c r="D30" s="25">
        <f>+RANGKUMAN!H125</f>
        <v>0</v>
      </c>
      <c r="E30" s="25">
        <f>+RANGKUMAN!I125</f>
        <v>0</v>
      </c>
      <c r="G30" s="25">
        <f>+RANGKUMAN!J125</f>
        <v>0</v>
      </c>
      <c r="H30" s="25">
        <f>+RANGKUMAN!K125</f>
        <v>0</v>
      </c>
      <c r="I30" s="25">
        <f>+RANGKUMAN!L125</f>
        <v>0</v>
      </c>
      <c r="K30" s="25">
        <f>+RANGKUMAN!M125</f>
        <v>0</v>
      </c>
      <c r="L30" s="25">
        <f>+RANGKUMAN!N125</f>
        <v>0</v>
      </c>
      <c r="M30" s="25">
        <f>+RANGKUMAN!O125</f>
        <v>0</v>
      </c>
      <c r="O30" s="25">
        <f>+RANGKUMAN!P125</f>
        <v>0</v>
      </c>
      <c r="P30" s="25">
        <f>+RANGKUMAN!Q125</f>
        <v>0</v>
      </c>
      <c r="Q30" s="25">
        <f>+RANGKUMAN!R125</f>
        <v>0</v>
      </c>
      <c r="S30" s="26">
        <f t="shared" si="4"/>
        <v>0</v>
      </c>
      <c r="T30" s="26">
        <f t="shared" si="5"/>
        <v>0</v>
      </c>
      <c r="U30" s="26">
        <f t="shared" si="5"/>
        <v>0</v>
      </c>
    </row>
    <row r="31" spans="2:24">
      <c r="B31" s="24" t="s">
        <v>20</v>
      </c>
      <c r="C31" s="25">
        <f>+RANGKUMAN!G129</f>
        <v>0</v>
      </c>
      <c r="D31" s="25">
        <f>+RANGKUMAN!H129</f>
        <v>0</v>
      </c>
      <c r="E31" s="25">
        <f>+RANGKUMAN!I129</f>
        <v>0</v>
      </c>
      <c r="G31" s="25">
        <f>+RANGKUMAN!J129</f>
        <v>0</v>
      </c>
      <c r="H31" s="25">
        <f>+RANGKUMAN!K129</f>
        <v>0</v>
      </c>
      <c r="I31" s="25">
        <f>+RANGKUMAN!L129</f>
        <v>0</v>
      </c>
      <c r="K31" s="25">
        <f>+RANGKUMAN!M129</f>
        <v>0</v>
      </c>
      <c r="L31" s="25">
        <f>+RANGKUMAN!N129</f>
        <v>0</v>
      </c>
      <c r="M31" s="25">
        <f>+RANGKUMAN!O129</f>
        <v>0</v>
      </c>
      <c r="O31" s="25">
        <f>+RANGKUMAN!P129</f>
        <v>0</v>
      </c>
      <c r="P31" s="25">
        <f>+RANGKUMAN!Q129</f>
        <v>0</v>
      </c>
      <c r="Q31" s="25">
        <f>+RANGKUMAN!R129</f>
        <v>0</v>
      </c>
      <c r="R31" s="37"/>
      <c r="S31" s="26">
        <f t="shared" si="4"/>
        <v>0</v>
      </c>
      <c r="T31" s="26">
        <f t="shared" si="5"/>
        <v>0</v>
      </c>
      <c r="U31" s="26">
        <f t="shared" si="5"/>
        <v>0</v>
      </c>
      <c r="W31" s="23"/>
      <c r="X31" s="23"/>
    </row>
    <row r="32" spans="2:24">
      <c r="B32" s="24" t="s">
        <v>162</v>
      </c>
      <c r="C32" s="25">
        <f>+RANGKUMAN!G136</f>
        <v>0</v>
      </c>
      <c r="D32" s="25">
        <f>+RANGKUMAN!H136</f>
        <v>0</v>
      </c>
      <c r="E32" s="25">
        <f>+RANGKUMAN!I136</f>
        <v>0</v>
      </c>
      <c r="G32" s="25">
        <f>+RANGKUMAN!J136</f>
        <v>0</v>
      </c>
      <c r="H32" s="25">
        <f>+RANGKUMAN!K136</f>
        <v>0</v>
      </c>
      <c r="I32" s="25">
        <f>+RANGKUMAN!L136</f>
        <v>0</v>
      </c>
      <c r="K32" s="25">
        <f>+RANGKUMAN!M136</f>
        <v>0</v>
      </c>
      <c r="L32" s="25">
        <f>+RANGKUMAN!N136</f>
        <v>0</v>
      </c>
      <c r="M32" s="25">
        <f>+RANGKUMAN!O136</f>
        <v>0</v>
      </c>
      <c r="O32" s="25">
        <f>+RANGKUMAN!P136</f>
        <v>0</v>
      </c>
      <c r="P32" s="25">
        <f>+RANGKUMAN!Q136</f>
        <v>0</v>
      </c>
      <c r="Q32" s="25">
        <f>+RANGKUMAN!R136</f>
        <v>0</v>
      </c>
      <c r="R32" s="269"/>
      <c r="S32" s="26">
        <f t="shared" si="4"/>
        <v>0</v>
      </c>
      <c r="T32" s="26">
        <f t="shared" ref="T32:U34" si="10">+D32+H32+L32+P32</f>
        <v>0</v>
      </c>
      <c r="U32" s="26">
        <f t="shared" si="10"/>
        <v>0</v>
      </c>
      <c r="W32" s="23"/>
      <c r="X32" s="23"/>
    </row>
    <row r="33" spans="1:24" hidden="1">
      <c r="B33" s="158" t="s">
        <v>167</v>
      </c>
      <c r="C33" s="25">
        <f>+RANGKUMAN!G138</f>
        <v>0</v>
      </c>
      <c r="D33" s="25">
        <f>+RANGKUMAN!H138</f>
        <v>0</v>
      </c>
      <c r="E33" s="25">
        <f>+RANGKUMAN!I138</f>
        <v>0</v>
      </c>
      <c r="G33" s="25">
        <f>+RANGKUMAN!J138</f>
        <v>0</v>
      </c>
      <c r="H33" s="25">
        <f>+RANGKUMAN!K138</f>
        <v>0</v>
      </c>
      <c r="I33" s="25">
        <f>+RANGKUMAN!L138</f>
        <v>0</v>
      </c>
      <c r="K33" s="25">
        <f>+RANGKUMAN!M138</f>
        <v>0</v>
      </c>
      <c r="L33" s="25">
        <f>+RANGKUMAN!N138</f>
        <v>0</v>
      </c>
      <c r="M33" s="25">
        <f>+RANGKUMAN!O138</f>
        <v>0</v>
      </c>
      <c r="O33" s="25">
        <f>+RANGKUMAN!P138</f>
        <v>0</v>
      </c>
      <c r="P33" s="25">
        <f>+RANGKUMAN!Q138</f>
        <v>0</v>
      </c>
      <c r="Q33" s="25">
        <f>+RANGKUMAN!R138</f>
        <v>0</v>
      </c>
      <c r="R33" s="37"/>
      <c r="S33" s="26">
        <f t="shared" si="4"/>
        <v>0</v>
      </c>
      <c r="T33" s="26">
        <f t="shared" si="10"/>
        <v>0</v>
      </c>
      <c r="U33" s="26">
        <f t="shared" si="10"/>
        <v>0</v>
      </c>
      <c r="W33" s="23"/>
      <c r="X33" s="23"/>
    </row>
    <row r="34" spans="1:24" hidden="1">
      <c r="B34" s="24" t="s">
        <v>163</v>
      </c>
      <c r="C34" s="25">
        <f>+RANGKUMAN!G141</f>
        <v>0</v>
      </c>
      <c r="D34" s="25">
        <f>+RANGKUMAN!H141</f>
        <v>0</v>
      </c>
      <c r="E34" s="25">
        <f>+RANGKUMAN!I141</f>
        <v>0</v>
      </c>
      <c r="G34" s="25">
        <f>+RANGKUMAN!J141</f>
        <v>0</v>
      </c>
      <c r="H34" s="25">
        <f>+RANGKUMAN!K141</f>
        <v>0</v>
      </c>
      <c r="I34" s="25">
        <f>+RANGKUMAN!L141</f>
        <v>0</v>
      </c>
      <c r="K34" s="25">
        <f>+RANGKUMAN!M141</f>
        <v>0</v>
      </c>
      <c r="L34" s="25">
        <f>+RANGKUMAN!N141</f>
        <v>0</v>
      </c>
      <c r="M34" s="25">
        <f>+RANGKUMAN!O141</f>
        <v>0</v>
      </c>
      <c r="O34" s="25">
        <f>+RANGKUMAN!P141</f>
        <v>0</v>
      </c>
      <c r="P34" s="25">
        <f>+RANGKUMAN!Q141</f>
        <v>0</v>
      </c>
      <c r="Q34" s="25">
        <f>+RANGKUMAN!R141</f>
        <v>0</v>
      </c>
      <c r="R34" s="37"/>
      <c r="S34" s="26">
        <f t="shared" si="4"/>
        <v>0</v>
      </c>
      <c r="T34" s="26">
        <f t="shared" si="10"/>
        <v>0</v>
      </c>
      <c r="U34" s="26">
        <f t="shared" si="10"/>
        <v>0</v>
      </c>
      <c r="W34" s="23"/>
      <c r="X34" s="23"/>
    </row>
    <row r="35" spans="1:24" ht="15.75" customHeight="1">
      <c r="B35" s="48" t="s">
        <v>24</v>
      </c>
      <c r="C35" s="49">
        <f>SUM(C25:C34)</f>
        <v>0</v>
      </c>
      <c r="D35" s="49">
        <f>SUM(D25:D34)</f>
        <v>0</v>
      </c>
      <c r="E35" s="49">
        <f>SUM(E25:E34)</f>
        <v>0</v>
      </c>
      <c r="G35" s="49">
        <f>SUM(G25:G34)</f>
        <v>0</v>
      </c>
      <c r="H35" s="49">
        <f>SUM(H25:H34)</f>
        <v>0</v>
      </c>
      <c r="I35" s="49">
        <f>SUM(I25:I34)</f>
        <v>0</v>
      </c>
      <c r="K35" s="49">
        <f>SUM(K25:K34)</f>
        <v>0</v>
      </c>
      <c r="L35" s="49">
        <f>SUM(L25:L34)</f>
        <v>0</v>
      </c>
      <c r="M35" s="49">
        <f>SUM(M25:M34)</f>
        <v>0</v>
      </c>
      <c r="O35" s="49">
        <f>SUM(O25:O34)</f>
        <v>0</v>
      </c>
      <c r="P35" s="49">
        <f>SUM(P25:P34)</f>
        <v>0</v>
      </c>
      <c r="Q35" s="49">
        <f>SUM(Q25:Q34)</f>
        <v>0</v>
      </c>
      <c r="R35" s="37"/>
      <c r="S35" s="221">
        <f>SUM(S25:S34)</f>
        <v>0</v>
      </c>
      <c r="T35" s="49">
        <f>SUM(T25:T34)</f>
        <v>0</v>
      </c>
      <c r="U35" s="49">
        <f>SUM(U25:U34)</f>
        <v>0</v>
      </c>
      <c r="W35" s="23"/>
      <c r="X35" s="23"/>
    </row>
    <row r="36" spans="1:24">
      <c r="B36" s="48" t="s">
        <v>25</v>
      </c>
      <c r="C36" s="50">
        <f>+C35*KURS!$G$28</f>
        <v>0</v>
      </c>
      <c r="D36" s="50">
        <f>+D35*KURS!$G$15</f>
        <v>0</v>
      </c>
      <c r="E36" s="50">
        <f>+E35*KURS!$G$12</f>
        <v>0</v>
      </c>
      <c r="G36" s="50">
        <f>+G35*KURS!$G$28</f>
        <v>0</v>
      </c>
      <c r="H36" s="50">
        <f>+H35*KURS!$G$15</f>
        <v>0</v>
      </c>
      <c r="I36" s="50">
        <f>+I35*KURS!$G$12</f>
        <v>0</v>
      </c>
      <c r="K36" s="50">
        <f>+K35*KURS!$G$28</f>
        <v>0</v>
      </c>
      <c r="L36" s="50">
        <f>+L35*KURS!$G$15</f>
        <v>0</v>
      </c>
      <c r="M36" s="50">
        <f>+M35*KURS!$G$12</f>
        <v>0</v>
      </c>
      <c r="O36" s="50">
        <f>+O35*KURS!$G$28</f>
        <v>0</v>
      </c>
      <c r="P36" s="50">
        <f>+P35*KURS!$G$15</f>
        <v>0</v>
      </c>
      <c r="Q36" s="50">
        <f>+Q35*KURS!$G$12</f>
        <v>0</v>
      </c>
      <c r="R36" s="37"/>
      <c r="S36" s="51">
        <f>+S35*KURS!$G$28</f>
        <v>0</v>
      </c>
      <c r="T36" s="51">
        <f>+T35*KURS!$G$15</f>
        <v>0</v>
      </c>
      <c r="U36" s="51">
        <f>+U35*KURS!$G$12</f>
        <v>0</v>
      </c>
    </row>
    <row r="37" spans="1:24" ht="5.0999999999999996" customHeight="1">
      <c r="B37" s="32"/>
      <c r="C37" s="33"/>
      <c r="D37" s="33"/>
      <c r="E37" s="35"/>
      <c r="F37" s="35"/>
      <c r="G37" s="47"/>
      <c r="H37" s="37"/>
      <c r="I37" s="37"/>
      <c r="J37" s="35"/>
      <c r="K37" s="37"/>
      <c r="L37" s="37"/>
      <c r="M37" s="37"/>
      <c r="N37" s="35"/>
      <c r="O37" s="37"/>
      <c r="P37" s="37"/>
      <c r="Q37" s="38"/>
      <c r="S37" s="39"/>
      <c r="T37" s="39"/>
      <c r="U37" s="39"/>
    </row>
    <row r="38" spans="1:24" ht="18.75">
      <c r="B38" s="482" t="s">
        <v>54</v>
      </c>
      <c r="C38" s="483"/>
      <c r="D38" s="483"/>
      <c r="E38" s="483"/>
      <c r="F38" s="483"/>
      <c r="G38" s="483"/>
      <c r="H38" s="483"/>
      <c r="I38" s="483"/>
      <c r="J38" s="483"/>
      <c r="K38" s="483"/>
      <c r="L38" s="483"/>
      <c r="M38" s="483"/>
      <c r="N38" s="483"/>
      <c r="O38" s="483"/>
      <c r="P38" s="483"/>
      <c r="Q38" s="484"/>
      <c r="S38" s="485"/>
      <c r="T38" s="486"/>
      <c r="U38" s="486"/>
    </row>
    <row r="39" spans="1:24" ht="15.75" customHeight="1">
      <c r="B39" s="24" t="s">
        <v>45</v>
      </c>
      <c r="C39" s="25">
        <f t="shared" ref="C39:Q39" si="11">+C9+C15+C17+C16+C18+C19+C20-C26-C27-C28-C29-C30-C31-C32-C33-C34</f>
        <v>40082786.200000003</v>
      </c>
      <c r="D39" s="25">
        <f t="shared" si="11"/>
        <v>16015690.6</v>
      </c>
      <c r="E39" s="25">
        <f t="shared" si="11"/>
        <v>114846.03</v>
      </c>
      <c r="F39" s="25">
        <f t="shared" si="11"/>
        <v>0</v>
      </c>
      <c r="G39" s="25">
        <f t="shared" si="11"/>
        <v>17577169.09</v>
      </c>
      <c r="H39" s="25">
        <f t="shared" si="11"/>
        <v>3246878.74</v>
      </c>
      <c r="I39" s="25">
        <f t="shared" si="11"/>
        <v>9531776.4499999993</v>
      </c>
      <c r="J39" s="25">
        <f t="shared" si="11"/>
        <v>0</v>
      </c>
      <c r="K39" s="25">
        <f t="shared" si="11"/>
        <v>33823060.579999998</v>
      </c>
      <c r="L39" s="25">
        <f t="shared" si="11"/>
        <v>185107431</v>
      </c>
      <c r="M39" s="25">
        <f t="shared" si="11"/>
        <v>437029.55</v>
      </c>
      <c r="N39" s="25">
        <f t="shared" si="11"/>
        <v>0</v>
      </c>
      <c r="O39" s="25">
        <f t="shared" si="11"/>
        <v>600063.81999999995</v>
      </c>
      <c r="P39" s="25">
        <f t="shared" si="11"/>
        <v>198892807.51000023</v>
      </c>
      <c r="Q39" s="25">
        <f t="shared" si="11"/>
        <v>0</v>
      </c>
      <c r="S39" s="26">
        <f>+C39+G39+K39+O39</f>
        <v>92083079.689999998</v>
      </c>
      <c r="T39" s="26">
        <f t="shared" ref="S39:U40" si="12">+D39+H39+L39+P39</f>
        <v>403262807.85000026</v>
      </c>
      <c r="U39" s="26">
        <f t="shared" si="12"/>
        <v>10083652.029999999</v>
      </c>
      <c r="W39" s="26">
        <f>+S39*KURS!$G$28</f>
        <v>1228572449223.98</v>
      </c>
    </row>
    <row r="40" spans="1:24" hidden="1">
      <c r="B40" s="24" t="s">
        <v>46</v>
      </c>
      <c r="C40" s="25">
        <f>+C10+C19-C25</f>
        <v>0</v>
      </c>
      <c r="D40" s="25">
        <f>+D10+D19-D25</f>
        <v>0</v>
      </c>
      <c r="E40" s="25">
        <f>+E10+E19-E25</f>
        <v>0</v>
      </c>
      <c r="G40" s="25">
        <f>+G10+G19-G25</f>
        <v>0</v>
      </c>
      <c r="H40" s="25">
        <f>+H10+H19-H25</f>
        <v>0</v>
      </c>
      <c r="I40" s="25">
        <f>+I10+I19-I25</f>
        <v>0</v>
      </c>
      <c r="K40" s="25">
        <f>+K10+K19-K25</f>
        <v>0</v>
      </c>
      <c r="L40" s="25">
        <f>+L10+L19-L25</f>
        <v>0</v>
      </c>
      <c r="M40" s="25">
        <f>+M10+M19-M25</f>
        <v>0</v>
      </c>
      <c r="O40" s="25">
        <f>+O10+O19-O25</f>
        <v>0</v>
      </c>
      <c r="P40" s="25">
        <f>+P10+P19-P25</f>
        <v>0</v>
      </c>
      <c r="Q40" s="25">
        <f>+Q10+Q19-Q25</f>
        <v>0</v>
      </c>
      <c r="S40" s="26">
        <f t="shared" si="12"/>
        <v>0</v>
      </c>
      <c r="T40" s="26">
        <f t="shared" si="12"/>
        <v>0</v>
      </c>
      <c r="U40" s="26">
        <f t="shared" si="12"/>
        <v>0</v>
      </c>
      <c r="W40" s="26">
        <f>+S40*KURS!$G$28</f>
        <v>0</v>
      </c>
    </row>
    <row r="41" spans="1:24">
      <c r="B41" s="52" t="s">
        <v>55</v>
      </c>
      <c r="C41" s="28">
        <f>SUM(C39:C40)</f>
        <v>40082786.200000003</v>
      </c>
      <c r="D41" s="28">
        <f t="shared" ref="D41:Q41" si="13">SUM(D39:D40)</f>
        <v>16015690.6</v>
      </c>
      <c r="E41" s="28">
        <f t="shared" si="13"/>
        <v>114846.03</v>
      </c>
      <c r="G41" s="28">
        <f t="shared" si="13"/>
        <v>17577169.09</v>
      </c>
      <c r="H41" s="28">
        <f t="shared" si="13"/>
        <v>3246878.74</v>
      </c>
      <c r="I41" s="28">
        <f t="shared" si="13"/>
        <v>9531776.4499999993</v>
      </c>
      <c r="K41" s="28">
        <f t="shared" si="13"/>
        <v>33823060.579999998</v>
      </c>
      <c r="L41" s="28">
        <f t="shared" si="13"/>
        <v>185107431</v>
      </c>
      <c r="M41" s="28">
        <f t="shared" si="13"/>
        <v>437029.55</v>
      </c>
      <c r="O41" s="28">
        <f t="shared" si="13"/>
        <v>600063.81999999995</v>
      </c>
      <c r="P41" s="28">
        <f>SUM(P39:P40)</f>
        <v>198892807.51000023</v>
      </c>
      <c r="Q41" s="28">
        <f t="shared" si="13"/>
        <v>0</v>
      </c>
      <c r="S41" s="29">
        <f>SUM(S39:S40)</f>
        <v>92083079.689999998</v>
      </c>
      <c r="T41" s="29">
        <f>SUM(T39:T40)</f>
        <v>403262807.85000026</v>
      </c>
      <c r="U41" s="29">
        <f>SUM(U39:U40)</f>
        <v>10083652.029999999</v>
      </c>
    </row>
    <row r="42" spans="1:24" ht="15" customHeight="1">
      <c r="B42" s="52" t="s">
        <v>25</v>
      </c>
      <c r="C42" s="53">
        <f>+C41*KURS!$G$28</f>
        <v>534784533480.40002</v>
      </c>
      <c r="D42" s="53">
        <f>+D41*KURS!$G$15</f>
        <v>1949204839.3790703</v>
      </c>
      <c r="E42" s="53">
        <f>+E41*KURS!$G$12</f>
        <v>1802032978.2858</v>
      </c>
      <c r="G42" s="53">
        <f>+G41*KURS!$G$28</f>
        <v>234514589998.78</v>
      </c>
      <c r="H42" s="53">
        <f>+H41*KURS!$G$15</f>
        <v>395164461.58650309</v>
      </c>
      <c r="I42" s="53">
        <f>+I41*KURS!$G$12</f>
        <v>149561769828.24698</v>
      </c>
      <c r="K42" s="53">
        <f>+K41*KURS!$G$28</f>
        <v>451267274258.35999</v>
      </c>
      <c r="L42" s="53">
        <f>+L41*KURS!$G$15</f>
        <v>22528675741.914452</v>
      </c>
      <c r="M42" s="53">
        <f>+M41*KURS!$G$12</f>
        <v>6857369484.9130001</v>
      </c>
      <c r="O42" s="53">
        <f>+O41*KURS!$G$28</f>
        <v>8006051486.4399996</v>
      </c>
      <c r="P42" s="53">
        <f>+P41*KURS!$G$15</f>
        <v>24206438086.171715</v>
      </c>
      <c r="Q42" s="53">
        <f>+Q41*KURS!$G$12</f>
        <v>0</v>
      </c>
      <c r="S42" s="54">
        <f>+S41*KURS!$G$28</f>
        <v>1228572449223.98</v>
      </c>
      <c r="T42" s="54">
        <f>+T41*KURS!$G$15</f>
        <v>49079483129.051743</v>
      </c>
      <c r="U42" s="54">
        <f>+U41*KURS!$G$12</f>
        <v>158221172291.4458</v>
      </c>
    </row>
    <row r="43" spans="1:24" ht="5.0999999999999996" customHeight="1">
      <c r="B43" s="55"/>
      <c r="C43" s="56"/>
      <c r="D43" s="56"/>
      <c r="E43" s="57"/>
      <c r="F43" s="37"/>
      <c r="G43" s="37"/>
      <c r="H43" s="57"/>
      <c r="L43" s="57"/>
    </row>
    <row r="44" spans="1:24" ht="18.75">
      <c r="A44" s="37"/>
      <c r="B44" s="478" t="s">
        <v>56</v>
      </c>
      <c r="C44" s="478"/>
      <c r="D44" s="478"/>
      <c r="E44" s="478"/>
    </row>
    <row r="45" spans="1:24">
      <c r="A45" s="37"/>
      <c r="B45" s="58" t="s">
        <v>57</v>
      </c>
      <c r="C45" s="59" t="s">
        <v>4</v>
      </c>
      <c r="D45" s="58" t="s">
        <v>1</v>
      </c>
      <c r="E45" s="60" t="s">
        <v>13</v>
      </c>
      <c r="F45" s="37"/>
      <c r="G45" s="37"/>
      <c r="H45" s="37"/>
      <c r="I45" s="37"/>
    </row>
    <row r="46" spans="1:24">
      <c r="B46" s="61" t="s">
        <v>45</v>
      </c>
      <c r="C46" s="25">
        <f>+C39+G39+K39+O39</f>
        <v>92083079.689999998</v>
      </c>
      <c r="D46" s="25">
        <f t="shared" ref="C46:E47" si="14">+D39+H39+L39+P39</f>
        <v>403262807.85000026</v>
      </c>
      <c r="E46" s="25">
        <f t="shared" si="14"/>
        <v>10083652.029999999</v>
      </c>
      <c r="G46" s="23"/>
    </row>
    <row r="47" spans="1:24">
      <c r="B47" s="61" t="s">
        <v>46</v>
      </c>
      <c r="C47" s="25">
        <f t="shared" si="14"/>
        <v>0</v>
      </c>
      <c r="D47" s="25">
        <f t="shared" si="14"/>
        <v>0</v>
      </c>
      <c r="E47" s="25">
        <f t="shared" si="14"/>
        <v>0</v>
      </c>
      <c r="T47" s="322"/>
    </row>
    <row r="48" spans="1:24">
      <c r="B48" s="62" t="s">
        <v>57</v>
      </c>
      <c r="C48" s="63">
        <f>SUM(C46:C47)</f>
        <v>92083079.689999998</v>
      </c>
      <c r="D48" s="63">
        <f>SUM(D46:D47)</f>
        <v>403262807.85000026</v>
      </c>
      <c r="E48" s="63">
        <f>SUM(E46:E47)</f>
        <v>10083652.029999999</v>
      </c>
    </row>
    <row r="49" spans="2:20">
      <c r="B49" s="62" t="s">
        <v>25</v>
      </c>
      <c r="C49" s="63">
        <f>+C48*KURS!$G$28</f>
        <v>1228572449223.98</v>
      </c>
      <c r="D49" s="63">
        <f>+D48*KURS!$G$15</f>
        <v>49079483129.051743</v>
      </c>
      <c r="E49" s="63">
        <f>+E48*KURS!$G$12</f>
        <v>158221172291.4458</v>
      </c>
    </row>
    <row r="50" spans="2:20" ht="15" hidden="1" customHeight="1">
      <c r="T50" s="14" t="s">
        <v>483</v>
      </c>
    </row>
    <row r="51" spans="2:20" ht="18.75" hidden="1">
      <c r="B51" s="441" t="s">
        <v>58</v>
      </c>
      <c r="C51" s="442"/>
      <c r="D51" s="442"/>
    </row>
    <row r="52" spans="2:20" hidden="1">
      <c r="B52" s="58" t="s">
        <v>59</v>
      </c>
      <c r="C52" s="59" t="s">
        <v>60</v>
      </c>
      <c r="D52" s="64" t="s">
        <v>61</v>
      </c>
    </row>
    <row r="53" spans="2:20" hidden="1">
      <c r="B53" s="61" t="s">
        <v>10</v>
      </c>
      <c r="C53" s="65">
        <v>20000000</v>
      </c>
      <c r="D53" s="66">
        <v>42417</v>
      </c>
    </row>
    <row r="54" spans="2:20" hidden="1">
      <c r="B54" s="61" t="s">
        <v>10</v>
      </c>
      <c r="C54" s="65">
        <v>15000000</v>
      </c>
      <c r="D54" s="66">
        <v>42423</v>
      </c>
    </row>
    <row r="55" spans="2:20" ht="15.75" hidden="1">
      <c r="B55" s="67"/>
      <c r="C55" s="68"/>
      <c r="D55" s="69"/>
    </row>
  </sheetData>
  <mergeCells count="18">
    <mergeCell ref="B44:E44"/>
    <mergeCell ref="B51:D51"/>
    <mergeCell ref="S14:U14"/>
    <mergeCell ref="B24:Q24"/>
    <mergeCell ref="S24:U24"/>
    <mergeCell ref="B38:Q38"/>
    <mergeCell ref="S38:U38"/>
    <mergeCell ref="B14:E14"/>
    <mergeCell ref="B2:Q2"/>
    <mergeCell ref="B3:Q3"/>
    <mergeCell ref="B4:Q4"/>
    <mergeCell ref="S6:U7"/>
    <mergeCell ref="B7:B8"/>
    <mergeCell ref="C7:E7"/>
    <mergeCell ref="G7:I7"/>
    <mergeCell ref="K7:M7"/>
    <mergeCell ref="O7:Q7"/>
    <mergeCell ref="B6:Q6"/>
  </mergeCells>
  <pageMargins left="0.7" right="0.7" top="0.75" bottom="0.75" header="0.3" footer="0.3"/>
  <pageSetup scale="3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B196"/>
  <sheetViews>
    <sheetView zoomScale="70" zoomScaleNormal="70" workbookViewId="0">
      <selection activeCell="B20" sqref="B20:AA20"/>
    </sheetView>
  </sheetViews>
  <sheetFormatPr defaultRowHeight="12.75"/>
  <cols>
    <col min="2" max="2" width="4.28515625" bestFit="1" customWidth="1"/>
    <col min="3" max="3" width="20.5703125" bestFit="1" customWidth="1"/>
    <col min="4" max="10" width="25.7109375" customWidth="1"/>
    <col min="11" max="11" width="26.5703125" customWidth="1"/>
    <col min="12" max="33" width="25.7109375" customWidth="1"/>
    <col min="34" max="35" width="28.5703125" customWidth="1"/>
  </cols>
  <sheetData>
    <row r="1" spans="1:19" ht="20.25">
      <c r="C1" s="103" t="s">
        <v>103</v>
      </c>
      <c r="D1" s="108">
        <v>42971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</row>
    <row r="2" spans="1:19" ht="20.25"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</row>
    <row r="3" spans="1:19" ht="20.25">
      <c r="A3" s="142">
        <v>1</v>
      </c>
      <c r="B3" s="511" t="s">
        <v>158</v>
      </c>
      <c r="C3" s="511"/>
      <c r="D3" s="511"/>
      <c r="E3" s="511"/>
      <c r="F3" s="511"/>
      <c r="G3" s="511"/>
      <c r="H3" s="511"/>
      <c r="I3" s="511"/>
      <c r="J3" s="511"/>
      <c r="K3" s="511"/>
      <c r="L3" s="511"/>
      <c r="M3" s="511"/>
      <c r="N3" s="511"/>
      <c r="O3" s="511"/>
      <c r="P3" s="511"/>
      <c r="Q3" s="511"/>
      <c r="R3" s="511"/>
    </row>
    <row r="4" spans="1:19" ht="20.25">
      <c r="B4" s="513">
        <f>+D1</f>
        <v>42971</v>
      </c>
      <c r="C4" s="513"/>
      <c r="D4" s="513"/>
      <c r="E4" s="513"/>
      <c r="F4" s="513"/>
      <c r="G4" s="513"/>
      <c r="H4" s="513"/>
      <c r="I4" s="513"/>
      <c r="J4" s="513"/>
      <c r="K4" s="513"/>
      <c r="L4" s="513"/>
      <c r="M4" s="513"/>
      <c r="N4" s="513"/>
      <c r="O4" s="513"/>
      <c r="P4" s="513"/>
      <c r="Q4" s="513"/>
      <c r="R4" s="513"/>
    </row>
    <row r="5" spans="1:19" ht="20.25">
      <c r="B5" s="186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</row>
    <row r="6" spans="1:19" ht="20.25">
      <c r="B6" s="137" t="s">
        <v>86</v>
      </c>
      <c r="C6" s="138" t="s">
        <v>70</v>
      </c>
      <c r="D6" s="139" t="s">
        <v>4</v>
      </c>
      <c r="E6" s="139" t="s">
        <v>1</v>
      </c>
      <c r="F6" s="140" t="s">
        <v>13</v>
      </c>
      <c r="G6" s="140" t="s">
        <v>0</v>
      </c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</row>
    <row r="7" spans="1:19" ht="20.25">
      <c r="B7" s="132">
        <v>1</v>
      </c>
      <c r="C7" s="96" t="s">
        <v>10</v>
      </c>
      <c r="D7" s="2">
        <f>+'REK VALAS'!E22</f>
        <v>40082786.200000003</v>
      </c>
      <c r="E7" s="2">
        <f>+'REK VALAS'!E18</f>
        <v>16015690.6</v>
      </c>
      <c r="F7" s="2">
        <f>'REK VALAS'!E20</f>
        <v>114846.03</v>
      </c>
      <c r="G7" s="2">
        <f>+'REK VALAS'!E19</f>
        <v>95757786280.110001</v>
      </c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</row>
    <row r="8" spans="1:19" ht="20.25">
      <c r="B8" s="132">
        <v>2</v>
      </c>
      <c r="C8" s="96" t="s">
        <v>26</v>
      </c>
      <c r="D8" s="2">
        <f>+'REK VALAS'!E12</f>
        <v>17577169.09</v>
      </c>
      <c r="E8" s="2">
        <f>+'REK VALAS'!E14</f>
        <v>3246878.74</v>
      </c>
      <c r="F8" s="2">
        <f>+'REK VALAS'!E15</f>
        <v>9531776.4499999993</v>
      </c>
      <c r="G8" s="2">
        <f>+'REK VALAS'!E11</f>
        <v>339476768700.79999</v>
      </c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</row>
    <row r="9" spans="1:19" ht="20.25">
      <c r="B9" s="132">
        <v>3</v>
      </c>
      <c r="C9" s="96" t="s">
        <v>27</v>
      </c>
      <c r="D9" s="2">
        <f>+'REK VALAS'!E7</f>
        <v>33823060.579999998</v>
      </c>
      <c r="E9" s="2">
        <f>+'REK VALAS'!E10</f>
        <v>185107431</v>
      </c>
      <c r="F9" s="2">
        <f>+'REK VALAS'!E6</f>
        <v>437029.55</v>
      </c>
      <c r="G9" s="2">
        <f>+'REK VALAS'!E9</f>
        <v>381499699574</v>
      </c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</row>
    <row r="10" spans="1:19" ht="20.25">
      <c r="B10" s="132">
        <v>4</v>
      </c>
      <c r="C10" s="96" t="s">
        <v>28</v>
      </c>
      <c r="D10" s="2">
        <f>+'REK VALAS'!E24</f>
        <v>600063.81999999995</v>
      </c>
      <c r="E10" s="2">
        <f>+'REK VALAS'!E26</f>
        <v>198892807.51000023</v>
      </c>
      <c r="F10" s="2">
        <v>0</v>
      </c>
      <c r="G10" s="2">
        <f>+'REK VALAS'!E25</f>
        <v>0</v>
      </c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</row>
    <row r="11" spans="1:19" ht="20.25">
      <c r="B11" s="493" t="s">
        <v>14</v>
      </c>
      <c r="C11" s="494"/>
      <c r="D11" s="141">
        <f>SUM(D7:D10)</f>
        <v>92083079.689999998</v>
      </c>
      <c r="E11" s="141">
        <f>SUM(E7:E10)</f>
        <v>403262807.85000026</v>
      </c>
      <c r="F11" s="141">
        <f>SUM(F7:F10)</f>
        <v>10083652.029999999</v>
      </c>
      <c r="G11" s="141">
        <f>SUM(G7:G10)</f>
        <v>816734254554.90991</v>
      </c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</row>
    <row r="12" spans="1:19" ht="20.25">
      <c r="B12" s="493" t="s">
        <v>25</v>
      </c>
      <c r="C12" s="494"/>
      <c r="D12" s="141">
        <f>+D11*KURS!$G$28</f>
        <v>1228572449223.98</v>
      </c>
      <c r="E12" s="141">
        <f>+E11*KURS!$G$15</f>
        <v>49079483129.051743</v>
      </c>
      <c r="F12" s="141">
        <f>+F11*KURS!$G$12</f>
        <v>158221172291.4458</v>
      </c>
      <c r="G12" s="141">
        <f>+G11</f>
        <v>816734254554.90991</v>
      </c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</row>
    <row r="13" spans="1:19" ht="20.25"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</row>
    <row r="14" spans="1:19" ht="20.25">
      <c r="B14" s="297"/>
      <c r="C14" s="297"/>
      <c r="D14" s="297"/>
      <c r="E14" s="297"/>
      <c r="F14" s="297"/>
      <c r="G14" s="297"/>
      <c r="H14" s="289"/>
      <c r="I14" s="289"/>
      <c r="J14" s="289"/>
      <c r="K14" s="289"/>
      <c r="L14" s="289"/>
      <c r="M14" s="289"/>
      <c r="N14" s="289"/>
      <c r="O14" s="289"/>
      <c r="P14" s="289"/>
      <c r="Q14" s="289"/>
      <c r="R14" s="289"/>
    </row>
    <row r="15" spans="1:19" ht="20.25"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</row>
    <row r="16" spans="1:19" ht="20.25"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</row>
    <row r="17" spans="1:28" ht="20.25"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</row>
    <row r="18" spans="1:28" ht="20.25">
      <c r="B18" s="131"/>
      <c r="C18" s="131"/>
      <c r="D18" s="131"/>
      <c r="E18" s="131"/>
      <c r="F18" s="203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</row>
    <row r="19" spans="1:28" ht="20.25">
      <c r="A19" s="142">
        <f>+A3+1</f>
        <v>2</v>
      </c>
      <c r="B19" s="513" t="s">
        <v>100</v>
      </c>
      <c r="C19" s="513"/>
      <c r="D19" s="513"/>
      <c r="E19" s="513"/>
      <c r="F19" s="513"/>
      <c r="G19" s="513"/>
      <c r="H19" s="513"/>
      <c r="I19" s="513"/>
      <c r="J19" s="513"/>
      <c r="K19" s="513"/>
      <c r="L19" s="513"/>
      <c r="M19" s="513"/>
      <c r="N19" s="513"/>
      <c r="O19" s="513"/>
      <c r="P19" s="513"/>
      <c r="Q19" s="513"/>
      <c r="R19" s="513"/>
      <c r="S19" s="513"/>
      <c r="T19" s="513"/>
      <c r="U19" s="513"/>
      <c r="V19" s="513"/>
      <c r="W19" s="513"/>
      <c r="X19" s="513"/>
      <c r="Y19" s="513"/>
      <c r="Z19" s="513"/>
      <c r="AA19" s="513"/>
    </row>
    <row r="20" spans="1:28" ht="20.25">
      <c r="B20" s="513">
        <f>+D1</f>
        <v>42971</v>
      </c>
      <c r="C20" s="513"/>
      <c r="D20" s="513"/>
      <c r="E20" s="513"/>
      <c r="F20" s="513"/>
      <c r="G20" s="513"/>
      <c r="H20" s="513"/>
      <c r="I20" s="513"/>
      <c r="J20" s="513"/>
      <c r="K20" s="513"/>
      <c r="L20" s="513"/>
      <c r="M20" s="513"/>
      <c r="N20" s="513"/>
      <c r="O20" s="513"/>
      <c r="P20" s="513"/>
      <c r="Q20" s="513"/>
      <c r="R20" s="513"/>
      <c r="S20" s="513"/>
      <c r="T20" s="513"/>
      <c r="U20" s="513"/>
      <c r="V20" s="513"/>
      <c r="W20" s="513"/>
      <c r="X20" s="513"/>
      <c r="Y20" s="513"/>
      <c r="Z20" s="513"/>
      <c r="AA20" s="513"/>
    </row>
    <row r="21" spans="1:28" ht="20.25"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</row>
    <row r="22" spans="1:28" ht="26.25">
      <c r="B22" s="539" t="s">
        <v>443</v>
      </c>
      <c r="C22" s="539"/>
      <c r="D22" s="539"/>
      <c r="E22" s="539"/>
      <c r="F22" s="539"/>
      <c r="G22" s="539"/>
      <c r="H22" s="539"/>
      <c r="I22" s="539"/>
      <c r="J22" s="539"/>
      <c r="K22" s="539"/>
      <c r="L22" s="539"/>
      <c r="M22" s="539"/>
      <c r="N22" s="539"/>
      <c r="O22" s="539"/>
      <c r="P22" s="539"/>
      <c r="Q22" s="539"/>
      <c r="R22" s="539"/>
      <c r="S22" s="539"/>
      <c r="T22" s="539"/>
      <c r="U22" s="539"/>
      <c r="V22" s="539"/>
      <c r="W22" s="539"/>
      <c r="X22" s="539"/>
      <c r="Y22" s="539"/>
      <c r="Z22" s="539"/>
      <c r="AA22" s="539"/>
    </row>
    <row r="23" spans="1:28">
      <c r="B23" s="12"/>
    </row>
    <row r="24" spans="1:28" ht="15.75">
      <c r="B24" s="506" t="s">
        <v>86</v>
      </c>
      <c r="C24" s="506" t="s">
        <v>99</v>
      </c>
      <c r="D24" s="536" t="s">
        <v>10</v>
      </c>
      <c r="E24" s="537"/>
      <c r="F24" s="537"/>
      <c r="G24" s="538"/>
      <c r="H24" s="529" t="s">
        <v>26</v>
      </c>
      <c r="I24" s="530"/>
      <c r="J24" s="530"/>
      <c r="K24" s="531"/>
      <c r="L24" s="514" t="s">
        <v>27</v>
      </c>
      <c r="M24" s="515"/>
      <c r="N24" s="515"/>
      <c r="O24" s="516"/>
      <c r="P24" s="520" t="s">
        <v>28</v>
      </c>
      <c r="Q24" s="521"/>
      <c r="R24" s="521"/>
      <c r="S24" s="522"/>
      <c r="T24" s="506" t="s">
        <v>14</v>
      </c>
      <c r="U24" s="506"/>
      <c r="V24" s="506"/>
      <c r="W24" s="506"/>
      <c r="X24" s="506"/>
      <c r="Y24" s="506"/>
      <c r="Z24" s="506"/>
      <c r="AA24" s="506"/>
      <c r="AB24" s="288" t="s">
        <v>427</v>
      </c>
    </row>
    <row r="25" spans="1:28" ht="15.75">
      <c r="B25" s="506"/>
      <c r="C25" s="506"/>
      <c r="D25" s="535" t="s">
        <v>4</v>
      </c>
      <c r="E25" s="535"/>
      <c r="F25" s="160" t="s">
        <v>1</v>
      </c>
      <c r="G25" s="160" t="s">
        <v>13</v>
      </c>
      <c r="H25" s="532" t="s">
        <v>4</v>
      </c>
      <c r="I25" s="532"/>
      <c r="J25" s="276" t="s">
        <v>1</v>
      </c>
      <c r="K25" s="276" t="s">
        <v>13</v>
      </c>
      <c r="L25" s="533" t="s">
        <v>4</v>
      </c>
      <c r="M25" s="533"/>
      <c r="N25" s="277" t="s">
        <v>1</v>
      </c>
      <c r="O25" s="277" t="s">
        <v>13</v>
      </c>
      <c r="P25" s="534" t="s">
        <v>4</v>
      </c>
      <c r="Q25" s="534"/>
      <c r="R25" s="275" t="s">
        <v>1</v>
      </c>
      <c r="S25" s="275" t="s">
        <v>13</v>
      </c>
      <c r="T25" s="506" t="s">
        <v>4</v>
      </c>
      <c r="U25" s="506"/>
      <c r="V25" s="280" t="s">
        <v>1</v>
      </c>
      <c r="W25" s="280" t="s">
        <v>13</v>
      </c>
      <c r="X25" s="506" t="s">
        <v>0</v>
      </c>
      <c r="Y25" s="506"/>
      <c r="Z25" s="506" t="s">
        <v>324</v>
      </c>
      <c r="AA25" s="506"/>
    </row>
    <row r="26" spans="1:28" ht="15.75">
      <c r="B26" s="506" t="s">
        <v>318</v>
      </c>
      <c r="C26" s="506"/>
      <c r="D26" s="284">
        <f>+D7</f>
        <v>40082786.200000003</v>
      </c>
      <c r="E26" s="284" t="s">
        <v>321</v>
      </c>
      <c r="F26" s="284">
        <f>+E7</f>
        <v>16015690.6</v>
      </c>
      <c r="G26" s="284">
        <f>+F7</f>
        <v>114846.03</v>
      </c>
      <c r="H26" s="4">
        <f>+D8</f>
        <v>17577169.09</v>
      </c>
      <c r="I26" s="4" t="s">
        <v>321</v>
      </c>
      <c r="J26" s="4">
        <f>+E8</f>
        <v>3246878.74</v>
      </c>
      <c r="K26" s="4">
        <f>+F8</f>
        <v>9531776.4499999993</v>
      </c>
      <c r="L26" s="8">
        <f>+D9</f>
        <v>33823060.579999998</v>
      </c>
      <c r="M26" s="8" t="s">
        <v>321</v>
      </c>
      <c r="N26" s="8">
        <f>+E9</f>
        <v>185107431</v>
      </c>
      <c r="O26" s="8">
        <f>+F9</f>
        <v>437029.55</v>
      </c>
      <c r="P26" s="10">
        <f>+D10</f>
        <v>600063.81999999995</v>
      </c>
      <c r="Q26" s="10" t="s">
        <v>321</v>
      </c>
      <c r="R26" s="10">
        <f>+E10</f>
        <v>198892807.51000023</v>
      </c>
      <c r="S26" s="10">
        <f>+F10</f>
        <v>0</v>
      </c>
      <c r="T26" s="287">
        <f>+D11</f>
        <v>92083079.689999998</v>
      </c>
      <c r="U26" s="287" t="s">
        <v>321</v>
      </c>
      <c r="V26" s="287">
        <f>+E11</f>
        <v>403262807.85000026</v>
      </c>
      <c r="W26" s="287">
        <f>+F11</f>
        <v>10083652.029999999</v>
      </c>
      <c r="X26" s="287">
        <f>+G11</f>
        <v>816734254554.90991</v>
      </c>
      <c r="Y26" s="287" t="s">
        <v>436</v>
      </c>
      <c r="Z26" s="287">
        <f>((+T26*KURS!$G$28)+(V26*KURS!$G$15)+(W26*KURS!$G$12)+X26)</f>
        <v>2252607359199.3877</v>
      </c>
      <c r="AA26" s="287" t="s">
        <v>338</v>
      </c>
    </row>
    <row r="27" spans="1:28" ht="15.75">
      <c r="B27" s="279">
        <v>1</v>
      </c>
      <c r="C27" s="96">
        <f>+D1</f>
        <v>42971</v>
      </c>
      <c r="D27" s="285">
        <f>SUMIFS('RENCANA PEMBAYARAN'!$G:$G,'RENCANA PEMBAYARAN'!$H:$H,$D$24,'RENCANA PEMBAYARAN'!$D:$D,C27,'RENCANA PEMBAYARAN'!$E:$E,RANGKUMAN!$D$25)</f>
        <v>30023185.91</v>
      </c>
      <c r="E27" s="286">
        <f>SUMIFS(HEDGING!$C:$C,HEDGING!$B:$B,$D$24,HEDGING!$E:$E,C27,HEDGING!$D:$D,RANGKUMAN!$D$25)+D26-D27</f>
        <v>10059600.290000003</v>
      </c>
      <c r="F27" s="285">
        <f>SUMIFS('RENCANA PEMBAYARAN'!$G:$G,'RENCANA PEMBAYARAN'!$H:$H,$D$24,'RENCANA PEMBAYARAN'!$D:$D,C27,'RENCANA PEMBAYARAN'!$E:$E,RANGKUMAN!$F$25)</f>
        <v>0</v>
      </c>
      <c r="G27" s="285">
        <f>SUMIFS('RENCANA PEMBAYARAN'!$G:$G,'RENCANA PEMBAYARAN'!$H:$H,$D$24,'RENCANA PEMBAYARAN'!$D:$D,C27,'RENCANA PEMBAYARAN'!$E:$E,RANGKUMAN!$G$25)</f>
        <v>0</v>
      </c>
      <c r="H27" s="285">
        <f>SUMIFS('RENCANA PEMBAYARAN'!$G:$G,'RENCANA PEMBAYARAN'!$H:$H,$H$24,'RENCANA PEMBAYARAN'!$D:$D,C27,'RENCANA PEMBAYARAN'!$E:$E,RANGKUMAN!$H$25)</f>
        <v>504124</v>
      </c>
      <c r="I27" s="286">
        <f>SUMIFS(HEDGING!$C:$C,HEDGING!$B:$B,$H$24,HEDGING!$E:$E,C27,HEDGING!$D:$D,RANGKUMAN!$H$25)+H26-H27</f>
        <v>17073045.09</v>
      </c>
      <c r="J27" s="285">
        <f>SUMIFS('RENCANA PEMBAYARAN'!$G:$G,'RENCANA PEMBAYARAN'!$H:$H,$H$24,'RENCANA PEMBAYARAN'!$D:$D,C27,'RENCANA PEMBAYARAN'!$E:$E,RANGKUMAN!$J$25)</f>
        <v>0</v>
      </c>
      <c r="K27" s="285">
        <f>SUMIFS('RENCANA PEMBAYARAN'!$G:$G,'RENCANA PEMBAYARAN'!$H:$H,$H$24,'RENCANA PEMBAYARAN'!$D:$D,C27,'RENCANA PEMBAYARAN'!$E:$E,RANGKUMAN!$K$25)</f>
        <v>0</v>
      </c>
      <c r="L27" s="285">
        <f>SUMIFS('RENCANA PEMBAYARAN'!$G:$G,'RENCANA PEMBAYARAN'!$H:$H,$L$24,'RENCANA PEMBAYARAN'!$D:$D,C27,'RENCANA PEMBAYARAN'!$E:$E,RANGKUMAN!$L$25)</f>
        <v>25391914.690000001</v>
      </c>
      <c r="M27" s="286">
        <f>SUMIFS(HEDGING!$C:$C,HEDGING!$B:$B,$L$24,HEDGING!$E:$E,C27,HEDGING!$D:$D,RANGKUMAN!$L$25)+L26-L27</f>
        <v>8431145.8899999969</v>
      </c>
      <c r="N27" s="285">
        <f>SUMIFS('RENCANA PEMBAYARAN'!$G:$G,'RENCANA PEMBAYARAN'!$H:$H,$L$24,'RENCANA PEMBAYARAN'!$D:$D,C27,'RENCANA PEMBAYARAN'!$E:$E,RANGKUMAN!$N$25)</f>
        <v>0</v>
      </c>
      <c r="O27" s="285">
        <f>SUMIFS('RENCANA PEMBAYARAN'!$G:$G,'RENCANA PEMBAYARAN'!$H:$H,$L$24,'RENCANA PEMBAYARAN'!$D:$D,C27,'RENCANA PEMBAYARAN'!$E:$E,RANGKUMAN!$O$25)</f>
        <v>40755</v>
      </c>
      <c r="P27" s="285">
        <f>SUMIFS('RENCANA PEMBAYARAN'!$G:$G,'RENCANA PEMBAYARAN'!$H:$H,$P$24,'RENCANA PEMBAYARAN'!$D:$D,C27,'RENCANA PEMBAYARAN'!$E:$E,RANGKUMAN!$P$25)</f>
        <v>0</v>
      </c>
      <c r="Q27" s="286">
        <f>SUMIFS(HEDGING!$C:$C,HEDGING!$B:$B,$P$24,HEDGING!$E:$E,C27,HEDGING!$D:$D,RANGKUMAN!$P$25)+P26-P27</f>
        <v>600063.81999999995</v>
      </c>
      <c r="R27" s="285">
        <f>SUMIFS('RENCANA PEMBAYARAN'!$G:$G,'RENCANA PEMBAYARAN'!$H:$H,$P$24,'RENCANA PEMBAYARAN'!$D:$D,C27,'RENCANA PEMBAYARAN'!$E:$E,RANGKUMAN!$R$25)</f>
        <v>0</v>
      </c>
      <c r="S27" s="285">
        <f>SUMIFS('RENCANA PEMBAYARAN'!$G:$G,'RENCANA PEMBAYARAN'!$H:$H,$P$24,'RENCANA PEMBAYARAN'!$D:$D,C27,'RENCANA PEMBAYARAN'!$E:$E,RANGKUMAN!$S$25)</f>
        <v>0</v>
      </c>
      <c r="T27" s="285">
        <f t="shared" ref="T27:T56" si="0">+D27+H27+L27+P27</f>
        <v>55919224.600000001</v>
      </c>
      <c r="U27" s="286">
        <f>T26-T27</f>
        <v>36163855.089999996</v>
      </c>
      <c r="V27" s="285">
        <f t="shared" ref="V27:V56" si="1">+F27+J27+N27+R27</f>
        <v>0</v>
      </c>
      <c r="W27" s="285">
        <f t="shared" ref="W27:W56" si="2">+G27+K27+O27+S27</f>
        <v>40755</v>
      </c>
      <c r="X27" s="285">
        <f>SUMIFS('RENCANA PEMBAYARAN'!$G:$G,'RENCANA PEMBAYARAN'!$H:$H,$AB$24,'RENCANA PEMBAYARAN'!$D:$D,C27,'RENCANA PEMBAYARAN'!$E:$E,RANGKUMAN!$X$25)</f>
        <v>54309229241</v>
      </c>
      <c r="Y27" s="291">
        <f>SUMIFS(HEDGING!$C:$C,HEDGING!$B:$B,$P$24,HEDGING!$E:$E,#REF!,HEDGING!$D:$D,RANGKUMAN!#REF!)+X26-X27+F14</f>
        <v>762425025313.90991</v>
      </c>
      <c r="Z27" s="285">
        <f>((+T27*KURS!$G$28)+(V27*KURS!$G$15)+(W27*KURS!$G$12)+X27)</f>
        <v>801023004853.50012</v>
      </c>
      <c r="AA27" s="291">
        <f>Z26-Z27</f>
        <v>1451584354345.8877</v>
      </c>
    </row>
    <row r="28" spans="1:28" ht="15.75">
      <c r="B28" s="279">
        <v>2</v>
      </c>
      <c r="C28" s="96">
        <f>+C27+1</f>
        <v>42972</v>
      </c>
      <c r="D28" s="285">
        <f>SUMIFS('RENCANA PEMBAYARAN'!$G:$G,'RENCANA PEMBAYARAN'!$H:$H,$D$24,'RENCANA PEMBAYARAN'!$D:$D,C28,'RENCANA PEMBAYARAN'!$E:$E,RANGKUMAN!$D$25)</f>
        <v>5567643.7699999996</v>
      </c>
      <c r="E28" s="286">
        <f>SUMIFS(HEDGING!$C:$C,HEDGING!$B:$B,$D$24,HEDGING!$E:$E,C28,HEDGING!$D:$D,RANGKUMAN!$D$25)+E27-D28</f>
        <v>4491956.5200000033</v>
      </c>
      <c r="F28" s="285">
        <f>SUMIFS('RENCANA PEMBAYARAN'!$G:$G,'RENCANA PEMBAYARAN'!$H:$H,$D$24,'RENCANA PEMBAYARAN'!$D:$D,C28,'RENCANA PEMBAYARAN'!$E:$E,RANGKUMAN!$F$25)</f>
        <v>0</v>
      </c>
      <c r="G28" s="285">
        <f>SUMIFS('RENCANA PEMBAYARAN'!$G:$G,'RENCANA PEMBAYARAN'!$H:$H,$D$24,'RENCANA PEMBAYARAN'!$D:$D,C28,'RENCANA PEMBAYARAN'!$E:$E,RANGKUMAN!$G$25)</f>
        <v>0</v>
      </c>
      <c r="H28" s="285">
        <f>SUMIFS('RENCANA PEMBAYARAN'!$G:$G,'RENCANA PEMBAYARAN'!$H:$H,$H$24,'RENCANA PEMBAYARAN'!$D:$D,C28,'RENCANA PEMBAYARAN'!$E:$E,RANGKUMAN!$H$25)</f>
        <v>10412714.609999999</v>
      </c>
      <c r="I28" s="286">
        <f>SUMIFS(HEDGING!$C:$C,HEDGING!$B:$B,$H$24,HEDGING!$E:$E,C28,HEDGING!$D:$D,RANGKUMAN!$H$25)+I27-H28</f>
        <v>6660330.4800000004</v>
      </c>
      <c r="J28" s="285">
        <f>SUMIFS('RENCANA PEMBAYARAN'!$G:$G,'RENCANA PEMBAYARAN'!$H:$H,$H$24,'RENCANA PEMBAYARAN'!$D:$D,C28,'RENCANA PEMBAYARAN'!$E:$E,RANGKUMAN!$J$25)</f>
        <v>120780</v>
      </c>
      <c r="K28" s="285">
        <f>SUMIFS('RENCANA PEMBAYARAN'!$G:$G,'RENCANA PEMBAYARAN'!$H:$H,$H$24,'RENCANA PEMBAYARAN'!$D:$D,C28,'RENCANA PEMBAYARAN'!$E:$E,RANGKUMAN!$K$25)</f>
        <v>7401633.2300000004</v>
      </c>
      <c r="L28" s="285">
        <f>SUMIFS('RENCANA PEMBAYARAN'!$G:$G,'RENCANA PEMBAYARAN'!$H:$H,$L$24,'RENCANA PEMBAYARAN'!$D:$D,C28,'RENCANA PEMBAYARAN'!$E:$E,RANGKUMAN!$L$25)</f>
        <v>2234108.7000000002</v>
      </c>
      <c r="M28" s="286">
        <f>SUMIFS(HEDGING!$C:$C,HEDGING!$B:$B,$L$24,HEDGING!$E:$E,C28,HEDGING!$D:$D,RANGKUMAN!$L$25)+M27-L28</f>
        <v>6197037.1899999967</v>
      </c>
      <c r="N28" s="285">
        <f>SUMIFS('RENCANA PEMBAYARAN'!$G:$G,'RENCANA PEMBAYARAN'!$H:$H,$L$24,'RENCANA PEMBAYARAN'!$D:$D,C28,'RENCANA PEMBAYARAN'!$E:$E,RANGKUMAN!$N$25)</f>
        <v>0</v>
      </c>
      <c r="O28" s="285">
        <f>SUMIFS('RENCANA PEMBAYARAN'!$G:$G,'RENCANA PEMBAYARAN'!$H:$H,$L$24,'RENCANA PEMBAYARAN'!$D:$D,C28,'RENCANA PEMBAYARAN'!$E:$E,RANGKUMAN!$O$25)</f>
        <v>0</v>
      </c>
      <c r="P28" s="285">
        <f>SUMIFS('RENCANA PEMBAYARAN'!$G:$G,'RENCANA PEMBAYARAN'!$H:$H,$P$24,'RENCANA PEMBAYARAN'!$D:$D,C28,'RENCANA PEMBAYARAN'!$E:$E,RANGKUMAN!$P$25)</f>
        <v>0</v>
      </c>
      <c r="Q28" s="286">
        <f>SUMIFS(HEDGING!$C:$C,HEDGING!$B:$B,$P$24,HEDGING!$E:$E,#REF!,HEDGING!$D:$D,RANGKUMAN!$P$25)+Q27-P28</f>
        <v>600063.81999999995</v>
      </c>
      <c r="R28" s="285">
        <f>SUMIFS('RENCANA PEMBAYARAN'!$G:$G,'RENCANA PEMBAYARAN'!$H:$H,$P$24,'RENCANA PEMBAYARAN'!$D:$D,C28,'RENCANA PEMBAYARAN'!$E:$E,RANGKUMAN!$R$25)</f>
        <v>0</v>
      </c>
      <c r="S28" s="285">
        <f>SUMIFS('RENCANA PEMBAYARAN'!$G:$G,'RENCANA PEMBAYARAN'!$H:$H,$P$24,'RENCANA PEMBAYARAN'!$D:$D,C28,'RENCANA PEMBAYARAN'!$E:$E,RANGKUMAN!$S$25)</f>
        <v>0</v>
      </c>
      <c r="T28" s="285">
        <f t="shared" si="0"/>
        <v>18214467.079999998</v>
      </c>
      <c r="U28" s="286">
        <f>U27-T28</f>
        <v>17949388.009999998</v>
      </c>
      <c r="V28" s="285">
        <f t="shared" si="1"/>
        <v>120780</v>
      </c>
      <c r="W28" s="285">
        <f t="shared" si="2"/>
        <v>7401633.2300000004</v>
      </c>
      <c r="X28" s="285">
        <f>SUMIFS('RENCANA PEMBAYARAN'!$G:$G,'RENCANA PEMBAYARAN'!$H:$H,$AB$24,'RENCANA PEMBAYARAN'!$D:$D,C28,'RENCANA PEMBAYARAN'!$E:$E,RANGKUMAN!$X$25)</f>
        <v>0</v>
      </c>
      <c r="Y28" s="291">
        <f>SUMIFS(HEDGING!$C:$C,HEDGING!$B:$B,$P$24,HEDGING!$E:$E,#REF!,HEDGING!$D:$D,RANGKUMAN!#REF!)+Y27-X28</f>
        <v>762425025313.90991</v>
      </c>
      <c r="Z28" s="285">
        <f>((+T28*KURS!$G$28)+(V28*KURS!$G$15)+(W28*KURS!$G$12)+X28)</f>
        <v>359170110209.27881</v>
      </c>
      <c r="AA28" s="291">
        <f>AA27-Z28</f>
        <v>1092414244136.6089</v>
      </c>
    </row>
    <row r="29" spans="1:28" ht="15.75">
      <c r="B29" s="279">
        <v>3</v>
      </c>
      <c r="C29" s="96">
        <f>+C28+3</f>
        <v>42975</v>
      </c>
      <c r="D29" s="285">
        <f>SUMIFS('RENCANA PEMBAYARAN'!$G:$G,'RENCANA PEMBAYARAN'!$H:$H,$D$24,'RENCANA PEMBAYARAN'!$D:$D,C29,'RENCANA PEMBAYARAN'!$E:$E,RANGKUMAN!$D$25)</f>
        <v>0</v>
      </c>
      <c r="E29" s="286">
        <f>SUMIFS(HEDGING!$C:$C,HEDGING!$B:$B,$D$24,HEDGING!$E:$E,C29,HEDGING!$D:$D,RANGKUMAN!$D$25)+E28-D29</f>
        <v>4491956.5200000033</v>
      </c>
      <c r="F29" s="285">
        <f>SUMIFS('RENCANA PEMBAYARAN'!$G:$G,'RENCANA PEMBAYARAN'!$H:$H,$D$24,'RENCANA PEMBAYARAN'!$D:$D,C29,'RENCANA PEMBAYARAN'!$E:$E,RANGKUMAN!$F$25)</f>
        <v>0</v>
      </c>
      <c r="G29" s="285">
        <f>SUMIFS('RENCANA PEMBAYARAN'!$G:$G,'RENCANA PEMBAYARAN'!$H:$H,$D$24,'RENCANA PEMBAYARAN'!$D:$D,C29,'RENCANA PEMBAYARAN'!$E:$E,RANGKUMAN!$G$25)</f>
        <v>0</v>
      </c>
      <c r="H29" s="285">
        <f>SUMIFS('RENCANA PEMBAYARAN'!$G:$G,'RENCANA PEMBAYARAN'!$H:$H,$H$24,'RENCANA PEMBAYARAN'!$D:$D,C29,'RENCANA PEMBAYARAN'!$E:$E,RANGKUMAN!$H$25)</f>
        <v>18775180.800000001</v>
      </c>
      <c r="I29" s="286">
        <f>SUMIFS(HEDGING!$C:$C,HEDGING!$B:$B,$H$24,HEDGING!$E:$E,C29,HEDGING!$D:$D,RANGKUMAN!$H$25)+I28-H29</f>
        <v>-12114850.32</v>
      </c>
      <c r="J29" s="285">
        <f>SUMIFS('RENCANA PEMBAYARAN'!$G:$G,'RENCANA PEMBAYARAN'!$H:$H,$H$24,'RENCANA PEMBAYARAN'!$D:$D,C29,'RENCANA PEMBAYARAN'!$E:$E,RANGKUMAN!$J$25)</f>
        <v>0</v>
      </c>
      <c r="K29" s="285">
        <f>SUMIFS('RENCANA PEMBAYARAN'!$G:$G,'RENCANA PEMBAYARAN'!$H:$H,$H$24,'RENCANA PEMBAYARAN'!$D:$D,C29,'RENCANA PEMBAYARAN'!$E:$E,RANGKUMAN!$K$25)</f>
        <v>0</v>
      </c>
      <c r="L29" s="285">
        <f>SUMIFS('RENCANA PEMBAYARAN'!$G:$G,'RENCANA PEMBAYARAN'!$H:$H,$L$24,'RENCANA PEMBAYARAN'!$D:$D,C29,'RENCANA PEMBAYARAN'!$E:$E,RANGKUMAN!$L$25)</f>
        <v>4503828.0999999996</v>
      </c>
      <c r="M29" s="286">
        <f>SUMIFS(HEDGING!$C:$C,HEDGING!$B:$B,$L$24,HEDGING!$E:$E,C29,HEDGING!$D:$D,RANGKUMAN!$L$25)+M28-L29</f>
        <v>1693209.0899999971</v>
      </c>
      <c r="N29" s="285">
        <f>SUMIFS('RENCANA PEMBAYARAN'!$G:$G,'RENCANA PEMBAYARAN'!$H:$H,$L$24,'RENCANA PEMBAYARAN'!$D:$D,C29,'RENCANA PEMBAYARAN'!$E:$E,RANGKUMAN!$N$25)</f>
        <v>0</v>
      </c>
      <c r="O29" s="285">
        <f>SUMIFS('RENCANA PEMBAYARAN'!$G:$G,'RENCANA PEMBAYARAN'!$H:$H,$L$24,'RENCANA PEMBAYARAN'!$D:$D,C29,'RENCANA PEMBAYARAN'!$E:$E,RANGKUMAN!$O$25)</f>
        <v>0</v>
      </c>
      <c r="P29" s="285">
        <f>SUMIFS('RENCANA PEMBAYARAN'!$G:$G,'RENCANA PEMBAYARAN'!$H:$H,$P$24,'RENCANA PEMBAYARAN'!$D:$D,C29,'RENCANA PEMBAYARAN'!$E:$E,RANGKUMAN!$P$25)</f>
        <v>0</v>
      </c>
      <c r="Q29" s="286">
        <f>SUMIFS(HEDGING!$C:$C,HEDGING!$B:$B,$P$24,HEDGING!$E:$E,#REF!,HEDGING!$D:$D,RANGKUMAN!$P$25)+Q28-P29</f>
        <v>600063.81999999995</v>
      </c>
      <c r="R29" s="285">
        <f>SUMIFS('RENCANA PEMBAYARAN'!$G:$G,'RENCANA PEMBAYARAN'!$H:$H,$P$24,'RENCANA PEMBAYARAN'!$D:$D,C29,'RENCANA PEMBAYARAN'!$E:$E,RANGKUMAN!$R$25)</f>
        <v>0</v>
      </c>
      <c r="S29" s="285">
        <f>SUMIFS('RENCANA PEMBAYARAN'!$G:$G,'RENCANA PEMBAYARAN'!$H:$H,$P$24,'RENCANA PEMBAYARAN'!$D:$D,C29,'RENCANA PEMBAYARAN'!$E:$E,RANGKUMAN!$S$25)</f>
        <v>0</v>
      </c>
      <c r="T29" s="285">
        <f t="shared" si="0"/>
        <v>23279008.899999999</v>
      </c>
      <c r="U29" s="286">
        <f t="shared" ref="U29:U56" si="3">U28-T29</f>
        <v>-5329620.8900000006</v>
      </c>
      <c r="V29" s="285">
        <f t="shared" si="1"/>
        <v>0</v>
      </c>
      <c r="W29" s="285">
        <f t="shared" si="2"/>
        <v>0</v>
      </c>
      <c r="X29" s="285">
        <f>SUMIFS('RENCANA PEMBAYARAN'!$G:$G,'RENCANA PEMBAYARAN'!$H:$H,$AB$24,'RENCANA PEMBAYARAN'!$D:$D,C29,'RENCANA PEMBAYARAN'!$E:$E,RANGKUMAN!$X$25)</f>
        <v>133811783010.80421</v>
      </c>
      <c r="Y29" s="291">
        <f>SUMIFS(HEDGING!$C:$C,HEDGING!$B:$B,$P$24,HEDGING!$E:$E,#REF!,HEDGING!$D:$D,RANGKUMAN!#REF!)+Y28-X29</f>
        <v>628613242303.10571</v>
      </c>
      <c r="Z29" s="285">
        <f>((+T29*KURS!$G$28)+(V29*KURS!$G$15)+(W29*KURS!$G$12)+X29)</f>
        <v>444400319754.60419</v>
      </c>
      <c r="AA29" s="291">
        <f t="shared" ref="AA29:AA56" si="4">AA28-Z29</f>
        <v>648013924382.00464</v>
      </c>
    </row>
    <row r="30" spans="1:28" ht="15.75">
      <c r="B30" s="279">
        <v>4</v>
      </c>
      <c r="C30" s="96">
        <f>+C29+1</f>
        <v>42976</v>
      </c>
      <c r="D30" s="285">
        <f>SUMIFS('RENCANA PEMBAYARAN'!$G:$G,'RENCANA PEMBAYARAN'!$H:$H,$D$24,'RENCANA PEMBAYARAN'!$D:$D,C30,'RENCANA PEMBAYARAN'!$E:$E,RANGKUMAN!$D$25)</f>
        <v>1166897.07</v>
      </c>
      <c r="E30" s="286">
        <f>SUMIFS(HEDGING!$C:$C,HEDGING!$B:$B,$D$24,HEDGING!$E:$E,C30,HEDGING!$D:$D,RANGKUMAN!$D$25)+E29-D30</f>
        <v>3325059.450000003</v>
      </c>
      <c r="F30" s="285">
        <f>SUMIFS('RENCANA PEMBAYARAN'!$G:$G,'RENCANA PEMBAYARAN'!$H:$H,$D$24,'RENCANA PEMBAYARAN'!$D:$D,C30,'RENCANA PEMBAYARAN'!$E:$E,RANGKUMAN!$F$25)</f>
        <v>0</v>
      </c>
      <c r="G30" s="285">
        <f>SUMIFS('RENCANA PEMBAYARAN'!$G:$G,'RENCANA PEMBAYARAN'!$H:$H,$D$24,'RENCANA PEMBAYARAN'!$D:$D,C30,'RENCANA PEMBAYARAN'!$E:$E,RANGKUMAN!$G$25)</f>
        <v>0</v>
      </c>
      <c r="H30" s="285">
        <f>SUMIFS('RENCANA PEMBAYARAN'!$G:$G,'RENCANA PEMBAYARAN'!$H:$H,$H$24,'RENCANA PEMBAYARAN'!$D:$D,C30,'RENCANA PEMBAYARAN'!$E:$E,RANGKUMAN!$H$25)</f>
        <v>9129914.2962785736</v>
      </c>
      <c r="I30" s="286">
        <f>SUMIFS(HEDGING!$C:$C,HEDGING!$B:$B,$H$24,HEDGING!$E:$E,C30,HEDGING!$D:$D,RANGKUMAN!$H$25)+I29-H30</f>
        <v>-21244764.616278574</v>
      </c>
      <c r="J30" s="285">
        <f>SUMIFS('RENCANA PEMBAYARAN'!$G:$G,'RENCANA PEMBAYARAN'!$H:$H,$H$24,'RENCANA PEMBAYARAN'!$D:$D,C30,'RENCANA PEMBAYARAN'!$E:$E,RANGKUMAN!$J$25)</f>
        <v>0</v>
      </c>
      <c r="K30" s="285">
        <f>SUMIFS('RENCANA PEMBAYARAN'!$G:$G,'RENCANA PEMBAYARAN'!$H:$H,$H$24,'RENCANA PEMBAYARAN'!$D:$D,C30,'RENCANA PEMBAYARAN'!$E:$E,RANGKUMAN!$K$25)</f>
        <v>0</v>
      </c>
      <c r="L30" s="285">
        <f>SUMIFS('RENCANA PEMBAYARAN'!$G:$G,'RENCANA PEMBAYARAN'!$H:$H,$L$24,'RENCANA PEMBAYARAN'!$D:$D,C30,'RENCANA PEMBAYARAN'!$E:$E,RANGKUMAN!$L$25)</f>
        <v>0</v>
      </c>
      <c r="M30" s="286">
        <f>SUMIFS(HEDGING!$C:$C,HEDGING!$B:$B,$L$24,HEDGING!$E:$E,C30,HEDGING!$D:$D,RANGKUMAN!$L$25)+M29-L30</f>
        <v>1693209.0899999971</v>
      </c>
      <c r="N30" s="285">
        <f>SUMIFS('RENCANA PEMBAYARAN'!$G:$G,'RENCANA PEMBAYARAN'!$H:$H,$L$24,'RENCANA PEMBAYARAN'!$D:$D,C30,'RENCANA PEMBAYARAN'!$E:$E,RANGKUMAN!$N$25)</f>
        <v>0</v>
      </c>
      <c r="O30" s="285">
        <f>SUMIFS('RENCANA PEMBAYARAN'!$G:$G,'RENCANA PEMBAYARAN'!$H:$H,$L$24,'RENCANA PEMBAYARAN'!$D:$D,C30,'RENCANA PEMBAYARAN'!$E:$E,RANGKUMAN!$O$25)</f>
        <v>0</v>
      </c>
      <c r="P30" s="285">
        <f>SUMIFS('RENCANA PEMBAYARAN'!$G:$G,'RENCANA PEMBAYARAN'!$H:$H,$P$24,'RENCANA PEMBAYARAN'!$D:$D,C30,'RENCANA PEMBAYARAN'!$E:$E,RANGKUMAN!$P$25)</f>
        <v>0</v>
      </c>
      <c r="Q30" s="286">
        <f>SUMIFS(HEDGING!$C:$C,HEDGING!$B:$B,$P$24,HEDGING!$E:$E,#REF!,HEDGING!$D:$D,RANGKUMAN!$P$25)+Q29-P30</f>
        <v>600063.81999999995</v>
      </c>
      <c r="R30" s="285">
        <f>SUMIFS('RENCANA PEMBAYARAN'!$G:$G,'RENCANA PEMBAYARAN'!$H:$H,$P$24,'RENCANA PEMBAYARAN'!$D:$D,C30,'RENCANA PEMBAYARAN'!$E:$E,RANGKUMAN!$R$25)</f>
        <v>0</v>
      </c>
      <c r="S30" s="285">
        <f>SUMIFS('RENCANA PEMBAYARAN'!$G:$G,'RENCANA PEMBAYARAN'!$H:$H,$P$24,'RENCANA PEMBAYARAN'!$D:$D,C30,'RENCANA PEMBAYARAN'!$E:$E,RANGKUMAN!$S$25)</f>
        <v>0</v>
      </c>
      <c r="T30" s="285">
        <f t="shared" si="0"/>
        <v>10296811.366278574</v>
      </c>
      <c r="U30" s="286">
        <f t="shared" si="3"/>
        <v>-15626432.256278574</v>
      </c>
      <c r="V30" s="285">
        <f t="shared" si="1"/>
        <v>0</v>
      </c>
      <c r="W30" s="285">
        <f t="shared" si="2"/>
        <v>0</v>
      </c>
      <c r="X30" s="285">
        <f>SUMIFS('RENCANA PEMBAYARAN'!$G:$G,'RENCANA PEMBAYARAN'!$H:$H,$AB$24,'RENCANA PEMBAYARAN'!$D:$D,C30,'RENCANA PEMBAYARAN'!$E:$E,RANGKUMAN!$X$25)</f>
        <v>0</v>
      </c>
      <c r="Y30" s="291">
        <f>SUMIFS(HEDGING!$C:$C,HEDGING!$B:$B,$P$24,HEDGING!$E:$E,#REF!,HEDGING!$D:$D,RANGKUMAN!#REF!)+Y29-X30</f>
        <v>628613242303.10571</v>
      </c>
      <c r="Z30" s="285">
        <f>((+T30*KURS!$G$28)+(V30*KURS!$G$15)+(W30*KURS!$G$12)+X30)</f>
        <v>137380057248.88873</v>
      </c>
      <c r="AA30" s="291">
        <f t="shared" si="4"/>
        <v>510633867133.11591</v>
      </c>
    </row>
    <row r="31" spans="1:28" ht="15.75">
      <c r="B31" s="279">
        <v>5</v>
      </c>
      <c r="C31" s="96">
        <f>+C30+1</f>
        <v>42977</v>
      </c>
      <c r="D31" s="285">
        <f>SUMIFS('RENCANA PEMBAYARAN'!$G:$G,'RENCANA PEMBAYARAN'!$H:$H,$D$24,'RENCANA PEMBAYARAN'!$D:$D,C31,'RENCANA PEMBAYARAN'!$E:$E,RANGKUMAN!$D$25)</f>
        <v>34934368.090000004</v>
      </c>
      <c r="E31" s="286">
        <f>SUMIFS(HEDGING!$C:$C,HEDGING!$B:$B,$D$24,HEDGING!$E:$E,C31,HEDGING!$D:$D,RANGKUMAN!$D$25)+E30-D31</f>
        <v>-31609308.640000001</v>
      </c>
      <c r="F31" s="285">
        <f>SUMIFS('RENCANA PEMBAYARAN'!$G:$G,'RENCANA PEMBAYARAN'!$H:$H,$D$24,'RENCANA PEMBAYARAN'!$D:$D,C31,'RENCANA PEMBAYARAN'!$E:$E,RANGKUMAN!$F$25)</f>
        <v>0</v>
      </c>
      <c r="G31" s="285">
        <f>SUMIFS('RENCANA PEMBAYARAN'!$G:$G,'RENCANA PEMBAYARAN'!$H:$H,$D$24,'RENCANA PEMBAYARAN'!$D:$D,C31,'RENCANA PEMBAYARAN'!$E:$E,RANGKUMAN!$G$25)</f>
        <v>0</v>
      </c>
      <c r="H31" s="285">
        <f>SUMIFS('RENCANA PEMBAYARAN'!$G:$G,'RENCANA PEMBAYARAN'!$H:$H,$H$24,'RENCANA PEMBAYARAN'!$D:$D,C31,'RENCANA PEMBAYARAN'!$E:$E,RANGKUMAN!$H$25)</f>
        <v>43413349.609999999</v>
      </c>
      <c r="I31" s="286">
        <f>SUMIFS(HEDGING!$C:$C,HEDGING!$B:$B,$H$24,HEDGING!$E:$E,C31,HEDGING!$D:$D,RANGKUMAN!$H$25)+I30-H31</f>
        <v>-64658114.226278573</v>
      </c>
      <c r="J31" s="285">
        <f>SUMIFS('RENCANA PEMBAYARAN'!$G:$G,'RENCANA PEMBAYARAN'!$H:$H,$H$24,'RENCANA PEMBAYARAN'!$D:$D,C31,'RENCANA PEMBAYARAN'!$E:$E,RANGKUMAN!$J$25)</f>
        <v>0</v>
      </c>
      <c r="K31" s="285">
        <f>SUMIFS('RENCANA PEMBAYARAN'!$G:$G,'RENCANA PEMBAYARAN'!$H:$H,$H$24,'RENCANA PEMBAYARAN'!$D:$D,C31,'RENCANA PEMBAYARAN'!$E:$E,RANGKUMAN!$K$25)</f>
        <v>0</v>
      </c>
      <c r="L31" s="285">
        <f>SUMIFS('RENCANA PEMBAYARAN'!$G:$G,'RENCANA PEMBAYARAN'!$H:$H,$L$24,'RENCANA PEMBAYARAN'!$D:$D,C31,'RENCANA PEMBAYARAN'!$E:$E,RANGKUMAN!$L$25)</f>
        <v>23019363.030000001</v>
      </c>
      <c r="M31" s="286">
        <f>SUMIFS(HEDGING!$C:$C,HEDGING!$B:$B,$L$24,HEDGING!$E:$E,C31,HEDGING!$D:$D,RANGKUMAN!$L$25)+M30-L31</f>
        <v>-21326153.940000005</v>
      </c>
      <c r="N31" s="285">
        <f>SUMIFS('RENCANA PEMBAYARAN'!$G:$G,'RENCANA PEMBAYARAN'!$H:$H,$L$24,'RENCANA PEMBAYARAN'!$D:$D,C31,'RENCANA PEMBAYARAN'!$E:$E,RANGKUMAN!$N$25)</f>
        <v>0</v>
      </c>
      <c r="O31" s="285">
        <f>SUMIFS('RENCANA PEMBAYARAN'!$G:$G,'RENCANA PEMBAYARAN'!$H:$H,$L$24,'RENCANA PEMBAYARAN'!$D:$D,C31,'RENCANA PEMBAYARAN'!$E:$E,RANGKUMAN!$O$25)</f>
        <v>0</v>
      </c>
      <c r="P31" s="285">
        <f>SUMIFS('RENCANA PEMBAYARAN'!$G:$G,'RENCANA PEMBAYARAN'!$H:$H,$P$24,'RENCANA PEMBAYARAN'!$D:$D,C31,'RENCANA PEMBAYARAN'!$E:$E,RANGKUMAN!$P$25)</f>
        <v>0</v>
      </c>
      <c r="Q31" s="286">
        <f>SUMIFS(HEDGING!$C:$C,HEDGING!$B:$B,$P$24,HEDGING!$E:$E,#REF!,HEDGING!$D:$D,RANGKUMAN!$P$25)+Q30-P31</f>
        <v>600063.81999999995</v>
      </c>
      <c r="R31" s="285">
        <f>SUMIFS('RENCANA PEMBAYARAN'!$G:$G,'RENCANA PEMBAYARAN'!$H:$H,$P$24,'RENCANA PEMBAYARAN'!$D:$D,C31,'RENCANA PEMBAYARAN'!$E:$E,RANGKUMAN!$R$25)</f>
        <v>0</v>
      </c>
      <c r="S31" s="285">
        <f>SUMIFS('RENCANA PEMBAYARAN'!$G:$G,'RENCANA PEMBAYARAN'!$H:$H,$P$24,'RENCANA PEMBAYARAN'!$D:$D,C31,'RENCANA PEMBAYARAN'!$E:$E,RANGKUMAN!$S$25)</f>
        <v>0</v>
      </c>
      <c r="T31" s="285">
        <f t="shared" si="0"/>
        <v>101367080.73</v>
      </c>
      <c r="U31" s="286">
        <f t="shared" si="3"/>
        <v>-116993512.98627858</v>
      </c>
      <c r="V31" s="285">
        <f t="shared" si="1"/>
        <v>0</v>
      </c>
      <c r="W31" s="285">
        <f t="shared" si="2"/>
        <v>0</v>
      </c>
      <c r="X31" s="285">
        <f>SUMIFS('RENCANA PEMBAYARAN'!$G:$G,'RENCANA PEMBAYARAN'!$H:$H,$AB$24,'RENCANA PEMBAYARAN'!$D:$D,C31,'RENCANA PEMBAYARAN'!$E:$E,RANGKUMAN!$X$25)</f>
        <v>1173332557124</v>
      </c>
      <c r="Y31" s="291">
        <f>SUMIFS(HEDGING!$C:$C,HEDGING!$B:$B,$P$24,HEDGING!$E:$E,#REF!,HEDGING!$D:$D,RANGKUMAN!#REF!)+Y30-X31</f>
        <v>-544719314820.89429</v>
      </c>
      <c r="Z31" s="285">
        <f>((+T31*KURS!$G$28)+(V31*KURS!$G$15)+(W31*KURS!$G$12)+X31)</f>
        <v>2525772148223.6602</v>
      </c>
      <c r="AA31" s="291">
        <f t="shared" si="4"/>
        <v>-2015138281090.5442</v>
      </c>
    </row>
    <row r="32" spans="1:28" ht="15.75">
      <c r="B32" s="279">
        <v>6</v>
      </c>
      <c r="C32" s="96">
        <f>+C31+1</f>
        <v>42978</v>
      </c>
      <c r="D32" s="285">
        <f>SUMIFS('RENCANA PEMBAYARAN'!$G:$G,'RENCANA PEMBAYARAN'!$H:$H,$D$24,'RENCANA PEMBAYARAN'!$D:$D,C32,'RENCANA PEMBAYARAN'!$E:$E,RANGKUMAN!$D$25)</f>
        <v>0</v>
      </c>
      <c r="E32" s="286">
        <f>SUMIFS(HEDGING!$C:$C,HEDGING!$B:$B,$D$24,HEDGING!$E:$E,C32,HEDGING!$D:$D,RANGKUMAN!$D$25)+E31-D32</f>
        <v>-31609308.640000001</v>
      </c>
      <c r="F32" s="285">
        <f>SUMIFS('RENCANA PEMBAYARAN'!$G:$G,'RENCANA PEMBAYARAN'!$H:$H,$D$24,'RENCANA PEMBAYARAN'!$D:$D,C32,'RENCANA PEMBAYARAN'!$E:$E,RANGKUMAN!$F$25)</f>
        <v>0</v>
      </c>
      <c r="G32" s="285">
        <f>SUMIFS('RENCANA PEMBAYARAN'!$G:$G,'RENCANA PEMBAYARAN'!$H:$H,$D$24,'RENCANA PEMBAYARAN'!$D:$D,C32,'RENCANA PEMBAYARAN'!$E:$E,RANGKUMAN!$G$25)</f>
        <v>0</v>
      </c>
      <c r="H32" s="285">
        <f>SUMIFS('RENCANA PEMBAYARAN'!$G:$G,'RENCANA PEMBAYARAN'!$H:$H,$H$24,'RENCANA PEMBAYARAN'!$D:$D,C32,'RENCANA PEMBAYARAN'!$E:$E,RANGKUMAN!$H$25)</f>
        <v>0</v>
      </c>
      <c r="I32" s="286">
        <f>SUMIFS(HEDGING!$C:$C,HEDGING!$B:$B,$H$24,HEDGING!$E:$E,C32,HEDGING!$D:$D,RANGKUMAN!$H$25)+I31-H32</f>
        <v>-64658114.226278573</v>
      </c>
      <c r="J32" s="285">
        <f>SUMIFS('RENCANA PEMBAYARAN'!$G:$G,'RENCANA PEMBAYARAN'!$H:$H,$H$24,'RENCANA PEMBAYARAN'!$D:$D,C32,'RENCANA PEMBAYARAN'!$E:$E,RANGKUMAN!$J$25)</f>
        <v>0</v>
      </c>
      <c r="K32" s="285">
        <f>SUMIFS('RENCANA PEMBAYARAN'!$G:$G,'RENCANA PEMBAYARAN'!$H:$H,$H$24,'RENCANA PEMBAYARAN'!$D:$D,C32,'RENCANA PEMBAYARAN'!$E:$E,RANGKUMAN!$K$25)</f>
        <v>0</v>
      </c>
      <c r="L32" s="285">
        <f>SUMIFS('RENCANA PEMBAYARAN'!$G:$G,'RENCANA PEMBAYARAN'!$H:$H,$L$24,'RENCANA PEMBAYARAN'!$D:$D,C32,'RENCANA PEMBAYARAN'!$E:$E,RANGKUMAN!$L$25)</f>
        <v>11859093.800000001</v>
      </c>
      <c r="M32" s="286">
        <f>SUMIFS(HEDGING!$C:$C,HEDGING!$B:$B,$L$24,HEDGING!$E:$E,C32,HEDGING!$D:$D,RANGKUMAN!$L$25)+M31-L32</f>
        <v>-33185247.740000006</v>
      </c>
      <c r="N32" s="285">
        <f>SUMIFS('RENCANA PEMBAYARAN'!$G:$G,'RENCANA PEMBAYARAN'!$H:$H,$L$24,'RENCANA PEMBAYARAN'!$D:$D,C32,'RENCANA PEMBAYARAN'!$E:$E,RANGKUMAN!$N$25)</f>
        <v>0</v>
      </c>
      <c r="O32" s="285">
        <f>SUMIFS('RENCANA PEMBAYARAN'!$G:$G,'RENCANA PEMBAYARAN'!$H:$H,$L$24,'RENCANA PEMBAYARAN'!$D:$D,C32,'RENCANA PEMBAYARAN'!$E:$E,RANGKUMAN!$O$25)</f>
        <v>0</v>
      </c>
      <c r="P32" s="285">
        <f>SUMIFS('RENCANA PEMBAYARAN'!$G:$G,'RENCANA PEMBAYARAN'!$H:$H,$P$24,'RENCANA PEMBAYARAN'!$D:$D,C32,'RENCANA PEMBAYARAN'!$E:$E,RANGKUMAN!$P$25)</f>
        <v>0</v>
      </c>
      <c r="Q32" s="286">
        <f>SUMIFS(HEDGING!$C:$C,HEDGING!$B:$B,$P$24,HEDGING!$E:$E,#REF!,HEDGING!$D:$D,RANGKUMAN!$P$25)+Q31-P32</f>
        <v>600063.81999999995</v>
      </c>
      <c r="R32" s="285">
        <f>SUMIFS('RENCANA PEMBAYARAN'!$G:$G,'RENCANA PEMBAYARAN'!$H:$H,$P$24,'RENCANA PEMBAYARAN'!$D:$D,C32,'RENCANA PEMBAYARAN'!$E:$E,RANGKUMAN!$R$25)</f>
        <v>0</v>
      </c>
      <c r="S32" s="285">
        <f>SUMIFS('RENCANA PEMBAYARAN'!$G:$G,'RENCANA PEMBAYARAN'!$H:$H,$P$24,'RENCANA PEMBAYARAN'!$D:$D,C32,'RENCANA PEMBAYARAN'!$E:$E,RANGKUMAN!$S$25)</f>
        <v>0</v>
      </c>
      <c r="T32" s="285">
        <f t="shared" si="0"/>
        <v>11859093.800000001</v>
      </c>
      <c r="U32" s="286">
        <f t="shared" si="3"/>
        <v>-128852606.78627858</v>
      </c>
      <c r="V32" s="285">
        <f t="shared" si="1"/>
        <v>0</v>
      </c>
      <c r="W32" s="285">
        <f t="shared" si="2"/>
        <v>0</v>
      </c>
      <c r="X32" s="285">
        <f>SUMIFS('RENCANA PEMBAYARAN'!$G:$G,'RENCANA PEMBAYARAN'!$H:$H,$AB$24,'RENCANA PEMBAYARAN'!$D:$D,C32,'RENCANA PEMBAYARAN'!$E:$E,RANGKUMAN!$X$25)</f>
        <v>0</v>
      </c>
      <c r="Y32" s="291">
        <f>SUMIFS(HEDGING!$C:$C,HEDGING!$B:$B,$P$24,HEDGING!$E:$E,#REF!,HEDGING!$D:$D,RANGKUMAN!#REF!)+Y31-X32</f>
        <v>-544719314820.89429</v>
      </c>
      <c r="Z32" s="285">
        <f>((+T32*KURS!$G$28)+(V32*KURS!$G$15)+(W32*KURS!$G$12)+X32)</f>
        <v>158224029479.60001</v>
      </c>
      <c r="AA32" s="291">
        <f t="shared" si="4"/>
        <v>-2173362310570.1443</v>
      </c>
    </row>
    <row r="33" spans="2:27" ht="15.75">
      <c r="B33" s="279">
        <v>7</v>
      </c>
      <c r="C33" s="96">
        <f t="shared" ref="C33:C56" si="5">+C32+1</f>
        <v>42979</v>
      </c>
      <c r="D33" s="285">
        <f>SUMIFS('RENCANA PEMBAYARAN'!$G:$G,'RENCANA PEMBAYARAN'!$H:$H,$D$24,'RENCANA PEMBAYARAN'!$D:$D,C33,'RENCANA PEMBAYARAN'!$E:$E,RANGKUMAN!$D$25)</f>
        <v>0</v>
      </c>
      <c r="E33" s="286">
        <f>SUMIFS(HEDGING!$C:$C,HEDGING!$B:$B,$D$24,HEDGING!$E:$E,C33,HEDGING!$D:$D,RANGKUMAN!$D$25)+E32-D33</f>
        <v>-31609308.640000001</v>
      </c>
      <c r="F33" s="285">
        <f>SUMIFS('RENCANA PEMBAYARAN'!$G:$G,'RENCANA PEMBAYARAN'!$H:$H,$D$24,'RENCANA PEMBAYARAN'!$D:$D,C33,'RENCANA PEMBAYARAN'!$E:$E,RANGKUMAN!$F$25)</f>
        <v>0</v>
      </c>
      <c r="G33" s="285">
        <f>SUMIFS('RENCANA PEMBAYARAN'!$G:$G,'RENCANA PEMBAYARAN'!$H:$H,$D$24,'RENCANA PEMBAYARAN'!$D:$D,C33,'RENCANA PEMBAYARAN'!$E:$E,RANGKUMAN!$G$25)</f>
        <v>0</v>
      </c>
      <c r="H33" s="285">
        <f>SUMIFS('RENCANA PEMBAYARAN'!$G:$G,'RENCANA PEMBAYARAN'!$H:$H,$H$24,'RENCANA PEMBAYARAN'!$D:$D,C33,'RENCANA PEMBAYARAN'!$E:$E,RANGKUMAN!$H$25)</f>
        <v>0</v>
      </c>
      <c r="I33" s="286">
        <f>SUMIFS(HEDGING!$C:$C,HEDGING!$B:$B,$H$24,HEDGING!$E:$E,C33,HEDGING!$D:$D,RANGKUMAN!$H$25)+I32-H33</f>
        <v>-64658114.226278573</v>
      </c>
      <c r="J33" s="285">
        <f>SUMIFS('RENCANA PEMBAYARAN'!$G:$G,'RENCANA PEMBAYARAN'!$H:$H,$H$24,'RENCANA PEMBAYARAN'!$D:$D,C33,'RENCANA PEMBAYARAN'!$E:$E,RANGKUMAN!$J$25)</f>
        <v>0</v>
      </c>
      <c r="K33" s="285">
        <f>SUMIFS('RENCANA PEMBAYARAN'!$G:$G,'RENCANA PEMBAYARAN'!$H:$H,$H$24,'RENCANA PEMBAYARAN'!$D:$D,C33,'RENCANA PEMBAYARAN'!$E:$E,RANGKUMAN!$K$25)</f>
        <v>0</v>
      </c>
      <c r="L33" s="285">
        <f>SUMIFS('RENCANA PEMBAYARAN'!$G:$G,'RENCANA PEMBAYARAN'!$H:$H,$L$24,'RENCANA PEMBAYARAN'!$D:$D,C33,'RENCANA PEMBAYARAN'!$E:$E,RANGKUMAN!$L$25)</f>
        <v>0</v>
      </c>
      <c r="M33" s="286">
        <f>SUMIFS(HEDGING!$C:$C,HEDGING!$B:$B,$L$24,HEDGING!$E:$E,C33,HEDGING!$D:$D,RANGKUMAN!$L$25)+M32-L33</f>
        <v>-33185247.740000006</v>
      </c>
      <c r="N33" s="285">
        <f>SUMIFS('RENCANA PEMBAYARAN'!$G:$G,'RENCANA PEMBAYARAN'!$H:$H,$L$24,'RENCANA PEMBAYARAN'!$D:$D,C33,'RENCANA PEMBAYARAN'!$E:$E,RANGKUMAN!$N$25)</f>
        <v>0</v>
      </c>
      <c r="O33" s="285">
        <f>SUMIFS('RENCANA PEMBAYARAN'!$G:$G,'RENCANA PEMBAYARAN'!$H:$H,$L$24,'RENCANA PEMBAYARAN'!$D:$D,C33,'RENCANA PEMBAYARAN'!$E:$E,RANGKUMAN!$O$25)</f>
        <v>0</v>
      </c>
      <c r="P33" s="285">
        <f>SUMIFS('RENCANA PEMBAYARAN'!$G:$G,'RENCANA PEMBAYARAN'!$H:$H,$P$24,'RENCANA PEMBAYARAN'!$D:$D,C33,'RENCANA PEMBAYARAN'!$E:$E,RANGKUMAN!$P$25)</f>
        <v>0</v>
      </c>
      <c r="Q33" s="286">
        <f>SUMIFS(HEDGING!$C:$C,HEDGING!$B:$B,$P$24,HEDGING!$E:$E,#REF!,HEDGING!$D:$D,RANGKUMAN!$P$25)+Q32-P33</f>
        <v>600063.81999999995</v>
      </c>
      <c r="R33" s="285">
        <f>SUMIFS('RENCANA PEMBAYARAN'!$G:$G,'RENCANA PEMBAYARAN'!$H:$H,$P$24,'RENCANA PEMBAYARAN'!$D:$D,C33,'RENCANA PEMBAYARAN'!$E:$E,RANGKUMAN!$R$25)</f>
        <v>0</v>
      </c>
      <c r="S33" s="285">
        <f>SUMIFS('RENCANA PEMBAYARAN'!$G:$G,'RENCANA PEMBAYARAN'!$H:$H,$P$24,'RENCANA PEMBAYARAN'!$D:$D,C33,'RENCANA PEMBAYARAN'!$E:$E,RANGKUMAN!$S$25)</f>
        <v>0</v>
      </c>
      <c r="T33" s="285">
        <f t="shared" si="0"/>
        <v>0</v>
      </c>
      <c r="U33" s="286">
        <f t="shared" si="3"/>
        <v>-128852606.78627858</v>
      </c>
      <c r="V33" s="285">
        <f t="shared" si="1"/>
        <v>0</v>
      </c>
      <c r="W33" s="285">
        <f t="shared" si="2"/>
        <v>0</v>
      </c>
      <c r="X33" s="285">
        <f>SUMIFS('RENCANA PEMBAYARAN'!$G:$G,'RENCANA PEMBAYARAN'!$H:$H,$AB$24,'RENCANA PEMBAYARAN'!$D:$D,C33,'RENCANA PEMBAYARAN'!$E:$E,RANGKUMAN!$X$25)</f>
        <v>0</v>
      </c>
      <c r="Y33" s="291">
        <f>SUMIFS(HEDGING!$C:$C,HEDGING!$B:$B,$P$24,HEDGING!$E:$E,#REF!,HEDGING!$D:$D,RANGKUMAN!#REF!)+Y32-X33</f>
        <v>-544719314820.89429</v>
      </c>
      <c r="Z33" s="285">
        <f>((+T33*KURS!$G$28)+(V33*KURS!$G$15)+(W33*KURS!$G$12)+X33)</f>
        <v>0</v>
      </c>
      <c r="AA33" s="291">
        <f t="shared" si="4"/>
        <v>-2173362310570.1443</v>
      </c>
    </row>
    <row r="34" spans="2:27" ht="15.75">
      <c r="B34" s="279">
        <v>8</v>
      </c>
      <c r="C34" s="96">
        <f t="shared" si="5"/>
        <v>42980</v>
      </c>
      <c r="D34" s="285">
        <f>SUMIFS('RENCANA PEMBAYARAN'!$G:$G,'RENCANA PEMBAYARAN'!$H:$H,$D$24,'RENCANA PEMBAYARAN'!$D:$D,C34,'RENCANA PEMBAYARAN'!$E:$E,RANGKUMAN!$D$25)</f>
        <v>0</v>
      </c>
      <c r="E34" s="286">
        <f>SUMIFS(HEDGING!$C:$C,HEDGING!$B:$B,$D$24,HEDGING!$E:$E,C34,HEDGING!$D:$D,RANGKUMAN!$D$25)+E33-D34</f>
        <v>-31609308.640000001</v>
      </c>
      <c r="F34" s="285">
        <f>SUMIFS('RENCANA PEMBAYARAN'!$G:$G,'RENCANA PEMBAYARAN'!$H:$H,$D$24,'RENCANA PEMBAYARAN'!$D:$D,C34,'RENCANA PEMBAYARAN'!$E:$E,RANGKUMAN!$F$25)</f>
        <v>0</v>
      </c>
      <c r="G34" s="285">
        <f>SUMIFS('RENCANA PEMBAYARAN'!$G:$G,'RENCANA PEMBAYARAN'!$H:$H,$D$24,'RENCANA PEMBAYARAN'!$D:$D,C34,'RENCANA PEMBAYARAN'!$E:$E,RANGKUMAN!$G$25)</f>
        <v>0</v>
      </c>
      <c r="H34" s="285">
        <f>SUMIFS('RENCANA PEMBAYARAN'!$G:$G,'RENCANA PEMBAYARAN'!$H:$H,$H$24,'RENCANA PEMBAYARAN'!$D:$D,C34,'RENCANA PEMBAYARAN'!$E:$E,RANGKUMAN!$H$25)</f>
        <v>0</v>
      </c>
      <c r="I34" s="286">
        <f>SUMIFS(HEDGING!$C:$C,HEDGING!$B:$B,$H$24,HEDGING!$E:$E,C34,HEDGING!$D:$D,RANGKUMAN!$H$25)+I33-H34</f>
        <v>-64658114.226278573</v>
      </c>
      <c r="J34" s="285">
        <f>SUMIFS('RENCANA PEMBAYARAN'!$G:$G,'RENCANA PEMBAYARAN'!$H:$H,$H$24,'RENCANA PEMBAYARAN'!$D:$D,C34,'RENCANA PEMBAYARAN'!$E:$E,RANGKUMAN!$J$25)</f>
        <v>0</v>
      </c>
      <c r="K34" s="285">
        <f>SUMIFS('RENCANA PEMBAYARAN'!$G:$G,'RENCANA PEMBAYARAN'!$H:$H,$H$24,'RENCANA PEMBAYARAN'!$D:$D,C34,'RENCANA PEMBAYARAN'!$E:$E,RANGKUMAN!$K$25)</f>
        <v>0</v>
      </c>
      <c r="L34" s="285">
        <f>SUMIFS('RENCANA PEMBAYARAN'!$G:$G,'RENCANA PEMBAYARAN'!$H:$H,$L$24,'RENCANA PEMBAYARAN'!$D:$D,C34,'RENCANA PEMBAYARAN'!$E:$E,RANGKUMAN!$L$25)</f>
        <v>0</v>
      </c>
      <c r="M34" s="286">
        <f>SUMIFS(HEDGING!$C:$C,HEDGING!$B:$B,$L$24,HEDGING!$E:$E,C34,HEDGING!$D:$D,RANGKUMAN!$L$25)+M33-L34</f>
        <v>-33185247.740000006</v>
      </c>
      <c r="N34" s="285">
        <f>SUMIFS('RENCANA PEMBAYARAN'!$G:$G,'RENCANA PEMBAYARAN'!$H:$H,$L$24,'RENCANA PEMBAYARAN'!$D:$D,C34,'RENCANA PEMBAYARAN'!$E:$E,RANGKUMAN!$N$25)</f>
        <v>0</v>
      </c>
      <c r="O34" s="285">
        <f>SUMIFS('RENCANA PEMBAYARAN'!$G:$G,'RENCANA PEMBAYARAN'!$H:$H,$L$24,'RENCANA PEMBAYARAN'!$D:$D,C34,'RENCANA PEMBAYARAN'!$E:$E,RANGKUMAN!$O$25)</f>
        <v>0</v>
      </c>
      <c r="P34" s="285">
        <f>SUMIFS('RENCANA PEMBAYARAN'!$G:$G,'RENCANA PEMBAYARAN'!$H:$H,$P$24,'RENCANA PEMBAYARAN'!$D:$D,C34,'RENCANA PEMBAYARAN'!$E:$E,RANGKUMAN!$P$25)</f>
        <v>0</v>
      </c>
      <c r="Q34" s="286">
        <f>SUMIFS(HEDGING!$C:$C,HEDGING!$B:$B,$P$24,HEDGING!$E:$E,#REF!,HEDGING!$D:$D,RANGKUMAN!$P$25)+Q33-P34</f>
        <v>600063.81999999995</v>
      </c>
      <c r="R34" s="285">
        <f>SUMIFS('RENCANA PEMBAYARAN'!$G:$G,'RENCANA PEMBAYARAN'!$H:$H,$P$24,'RENCANA PEMBAYARAN'!$D:$D,C34,'RENCANA PEMBAYARAN'!$E:$E,RANGKUMAN!$R$25)</f>
        <v>0</v>
      </c>
      <c r="S34" s="285">
        <f>SUMIFS('RENCANA PEMBAYARAN'!$G:$G,'RENCANA PEMBAYARAN'!$H:$H,$P$24,'RENCANA PEMBAYARAN'!$D:$D,C34,'RENCANA PEMBAYARAN'!$E:$E,RANGKUMAN!$S$25)</f>
        <v>0</v>
      </c>
      <c r="T34" s="285">
        <f t="shared" si="0"/>
        <v>0</v>
      </c>
      <c r="U34" s="286">
        <f t="shared" si="3"/>
        <v>-128852606.78627858</v>
      </c>
      <c r="V34" s="285">
        <f t="shared" si="1"/>
        <v>0</v>
      </c>
      <c r="W34" s="285">
        <f t="shared" si="2"/>
        <v>0</v>
      </c>
      <c r="X34" s="285">
        <f>SUMIFS('RENCANA PEMBAYARAN'!$G:$G,'RENCANA PEMBAYARAN'!$H:$H,$AB$24,'RENCANA PEMBAYARAN'!$D:$D,C34,'RENCANA PEMBAYARAN'!$E:$E,RANGKUMAN!$X$25)</f>
        <v>0</v>
      </c>
      <c r="Y34" s="291">
        <f>SUMIFS(HEDGING!$C:$C,HEDGING!$B:$B,$P$24,HEDGING!$E:$E,#REF!,HEDGING!$D:$D,RANGKUMAN!#REF!)+Y33-X34</f>
        <v>-544719314820.89429</v>
      </c>
      <c r="Z34" s="285">
        <f>((+T34*KURS!$G$28)+(V34*KURS!$G$15)+(W34*KURS!$G$12)+X34)</f>
        <v>0</v>
      </c>
      <c r="AA34" s="291">
        <f t="shared" si="4"/>
        <v>-2173362310570.1443</v>
      </c>
    </row>
    <row r="35" spans="2:27" ht="15.75">
      <c r="B35" s="279">
        <v>9</v>
      </c>
      <c r="C35" s="96">
        <f t="shared" si="5"/>
        <v>42981</v>
      </c>
      <c r="D35" s="285">
        <f>SUMIFS('RENCANA PEMBAYARAN'!$G:$G,'RENCANA PEMBAYARAN'!$H:$H,$D$24,'RENCANA PEMBAYARAN'!$D:$D,C35,'RENCANA PEMBAYARAN'!$E:$E,RANGKUMAN!$D$25)</f>
        <v>0</v>
      </c>
      <c r="E35" s="286">
        <f>SUMIFS(HEDGING!$C:$C,HEDGING!$B:$B,$D$24,HEDGING!$E:$E,C35,HEDGING!$D:$D,RANGKUMAN!$D$25)+E34-D35</f>
        <v>-31609308.640000001</v>
      </c>
      <c r="F35" s="285">
        <f>SUMIFS('RENCANA PEMBAYARAN'!$G:$G,'RENCANA PEMBAYARAN'!$H:$H,$D$24,'RENCANA PEMBAYARAN'!$D:$D,C35,'RENCANA PEMBAYARAN'!$E:$E,RANGKUMAN!$F$25)</f>
        <v>0</v>
      </c>
      <c r="G35" s="285">
        <f>SUMIFS('RENCANA PEMBAYARAN'!$G:$G,'RENCANA PEMBAYARAN'!$H:$H,$D$24,'RENCANA PEMBAYARAN'!$D:$D,C35,'RENCANA PEMBAYARAN'!$E:$E,RANGKUMAN!$G$25)</f>
        <v>0</v>
      </c>
      <c r="H35" s="285">
        <f>SUMIFS('RENCANA PEMBAYARAN'!$G:$G,'RENCANA PEMBAYARAN'!$H:$H,$H$24,'RENCANA PEMBAYARAN'!$D:$D,C35,'RENCANA PEMBAYARAN'!$E:$E,RANGKUMAN!$H$25)</f>
        <v>0</v>
      </c>
      <c r="I35" s="286">
        <f>SUMIFS(HEDGING!$C:$C,HEDGING!$B:$B,$H$24,HEDGING!$E:$E,C35,HEDGING!$D:$D,RANGKUMAN!$H$25)+I34-H35</f>
        <v>-64658114.226278573</v>
      </c>
      <c r="J35" s="285">
        <f>SUMIFS('RENCANA PEMBAYARAN'!$G:$G,'RENCANA PEMBAYARAN'!$H:$H,$H$24,'RENCANA PEMBAYARAN'!$D:$D,C35,'RENCANA PEMBAYARAN'!$E:$E,RANGKUMAN!$J$25)</f>
        <v>0</v>
      </c>
      <c r="K35" s="285">
        <f>SUMIFS('RENCANA PEMBAYARAN'!$G:$G,'RENCANA PEMBAYARAN'!$H:$H,$H$24,'RENCANA PEMBAYARAN'!$D:$D,C35,'RENCANA PEMBAYARAN'!$E:$E,RANGKUMAN!$K$25)</f>
        <v>0</v>
      </c>
      <c r="L35" s="285">
        <f>SUMIFS('RENCANA PEMBAYARAN'!$G:$G,'RENCANA PEMBAYARAN'!$H:$H,$L$24,'RENCANA PEMBAYARAN'!$D:$D,C35,'RENCANA PEMBAYARAN'!$E:$E,RANGKUMAN!$L$25)</f>
        <v>0</v>
      </c>
      <c r="M35" s="286">
        <f>SUMIFS(HEDGING!$C:$C,HEDGING!$B:$B,$L$24,HEDGING!$E:$E,C35,HEDGING!$D:$D,RANGKUMAN!$L$25)+M34-L35</f>
        <v>-33185247.740000006</v>
      </c>
      <c r="N35" s="285">
        <f>SUMIFS('RENCANA PEMBAYARAN'!$G:$G,'RENCANA PEMBAYARAN'!$H:$H,$L$24,'RENCANA PEMBAYARAN'!$D:$D,C35,'RENCANA PEMBAYARAN'!$E:$E,RANGKUMAN!$N$25)</f>
        <v>0</v>
      </c>
      <c r="O35" s="285">
        <f>SUMIFS('RENCANA PEMBAYARAN'!$G:$G,'RENCANA PEMBAYARAN'!$H:$H,$L$24,'RENCANA PEMBAYARAN'!$D:$D,C35,'RENCANA PEMBAYARAN'!$E:$E,RANGKUMAN!$O$25)</f>
        <v>0</v>
      </c>
      <c r="P35" s="285">
        <f>SUMIFS('RENCANA PEMBAYARAN'!$G:$G,'RENCANA PEMBAYARAN'!$H:$H,$P$24,'RENCANA PEMBAYARAN'!$D:$D,C35,'RENCANA PEMBAYARAN'!$E:$E,RANGKUMAN!$P$25)</f>
        <v>0</v>
      </c>
      <c r="Q35" s="286">
        <f>SUMIFS(HEDGING!$C:$C,HEDGING!$B:$B,$P$24,HEDGING!$E:$E,#REF!,HEDGING!$D:$D,RANGKUMAN!$P$25)+Q34-P35</f>
        <v>600063.81999999995</v>
      </c>
      <c r="R35" s="285">
        <f>SUMIFS('RENCANA PEMBAYARAN'!$G:$G,'RENCANA PEMBAYARAN'!$H:$H,$P$24,'RENCANA PEMBAYARAN'!$D:$D,C35,'RENCANA PEMBAYARAN'!$E:$E,RANGKUMAN!$R$25)</f>
        <v>0</v>
      </c>
      <c r="S35" s="285">
        <f>SUMIFS('RENCANA PEMBAYARAN'!$G:$G,'RENCANA PEMBAYARAN'!$H:$H,$P$24,'RENCANA PEMBAYARAN'!$D:$D,C35,'RENCANA PEMBAYARAN'!$E:$E,RANGKUMAN!$S$25)</f>
        <v>0</v>
      </c>
      <c r="T35" s="285">
        <f t="shared" si="0"/>
        <v>0</v>
      </c>
      <c r="U35" s="286">
        <f t="shared" si="3"/>
        <v>-128852606.78627858</v>
      </c>
      <c r="V35" s="285">
        <f t="shared" si="1"/>
        <v>0</v>
      </c>
      <c r="W35" s="285">
        <f t="shared" si="2"/>
        <v>0</v>
      </c>
      <c r="X35" s="285">
        <f>SUMIFS('RENCANA PEMBAYARAN'!$G:$G,'RENCANA PEMBAYARAN'!$H:$H,$AB$24,'RENCANA PEMBAYARAN'!$D:$D,C35,'RENCANA PEMBAYARAN'!$E:$E,RANGKUMAN!$X$25)</f>
        <v>0</v>
      </c>
      <c r="Y35" s="291">
        <f>SUMIFS(HEDGING!$C:$C,HEDGING!$B:$B,$P$24,HEDGING!$E:$E,#REF!,HEDGING!$D:$D,RANGKUMAN!#REF!)+Y34-X35</f>
        <v>-544719314820.89429</v>
      </c>
      <c r="Z35" s="285">
        <f>((+T35*KURS!$G$28)+(V35*KURS!$G$15)+(W35*KURS!$G$12)+X35)</f>
        <v>0</v>
      </c>
      <c r="AA35" s="291">
        <f t="shared" si="4"/>
        <v>-2173362310570.1443</v>
      </c>
    </row>
    <row r="36" spans="2:27" ht="15.75">
      <c r="B36" s="279">
        <v>10</v>
      </c>
      <c r="C36" s="96">
        <f t="shared" si="5"/>
        <v>42982</v>
      </c>
      <c r="D36" s="285">
        <f>SUMIFS('RENCANA PEMBAYARAN'!$G:$G,'RENCANA PEMBAYARAN'!$H:$H,$D$24,'RENCANA PEMBAYARAN'!$D:$D,C36,'RENCANA PEMBAYARAN'!$E:$E,RANGKUMAN!$D$25)</f>
        <v>0</v>
      </c>
      <c r="E36" s="286">
        <f>SUMIFS(HEDGING!$C:$C,HEDGING!$B:$B,$D$24,HEDGING!$E:$E,C36,HEDGING!$D:$D,RANGKUMAN!$D$25)+E35-D36</f>
        <v>-31609308.640000001</v>
      </c>
      <c r="F36" s="285">
        <f>SUMIFS('RENCANA PEMBAYARAN'!$G:$G,'RENCANA PEMBAYARAN'!$H:$H,$D$24,'RENCANA PEMBAYARAN'!$D:$D,C36,'RENCANA PEMBAYARAN'!$E:$E,RANGKUMAN!$F$25)</f>
        <v>0</v>
      </c>
      <c r="G36" s="285">
        <f>SUMIFS('RENCANA PEMBAYARAN'!$G:$G,'RENCANA PEMBAYARAN'!$H:$H,$D$24,'RENCANA PEMBAYARAN'!$D:$D,C36,'RENCANA PEMBAYARAN'!$E:$E,RANGKUMAN!$G$25)</f>
        <v>0</v>
      </c>
      <c r="H36" s="285">
        <f>SUMIFS('RENCANA PEMBAYARAN'!$G:$G,'RENCANA PEMBAYARAN'!$H:$H,$H$24,'RENCANA PEMBAYARAN'!$D:$D,C36,'RENCANA PEMBAYARAN'!$E:$E,RANGKUMAN!$H$25)</f>
        <v>27649710.250000004</v>
      </c>
      <c r="I36" s="286">
        <f>SUMIFS(HEDGING!$C:$C,HEDGING!$B:$B,$H$24,HEDGING!$E:$E,C36,HEDGING!$D:$D,RANGKUMAN!$H$25)+I35-H36</f>
        <v>-92307824.476278573</v>
      </c>
      <c r="J36" s="285">
        <f>SUMIFS('RENCANA PEMBAYARAN'!$G:$G,'RENCANA PEMBAYARAN'!$H:$H,$H$24,'RENCANA PEMBAYARAN'!$D:$D,C36,'RENCANA PEMBAYARAN'!$E:$E,RANGKUMAN!$J$25)</f>
        <v>0</v>
      </c>
      <c r="K36" s="285">
        <f>SUMIFS('RENCANA PEMBAYARAN'!$G:$G,'RENCANA PEMBAYARAN'!$H:$H,$H$24,'RENCANA PEMBAYARAN'!$D:$D,C36,'RENCANA PEMBAYARAN'!$E:$E,RANGKUMAN!$K$25)</f>
        <v>0</v>
      </c>
      <c r="L36" s="285">
        <f>SUMIFS('RENCANA PEMBAYARAN'!$G:$G,'RENCANA PEMBAYARAN'!$H:$H,$L$24,'RENCANA PEMBAYARAN'!$D:$D,C36,'RENCANA PEMBAYARAN'!$E:$E,RANGKUMAN!$L$25)</f>
        <v>4479677.32</v>
      </c>
      <c r="M36" s="286">
        <f>SUMIFS(HEDGING!$C:$C,HEDGING!$B:$B,$L$24,HEDGING!$E:$E,C36,HEDGING!$D:$D,RANGKUMAN!$L$25)+M35-L36</f>
        <v>-37664925.060000002</v>
      </c>
      <c r="N36" s="285">
        <f>SUMIFS('RENCANA PEMBAYARAN'!$G:$G,'RENCANA PEMBAYARAN'!$H:$H,$L$24,'RENCANA PEMBAYARAN'!$D:$D,C36,'RENCANA PEMBAYARAN'!$E:$E,RANGKUMAN!$N$25)</f>
        <v>0</v>
      </c>
      <c r="O36" s="285">
        <f>SUMIFS('RENCANA PEMBAYARAN'!$G:$G,'RENCANA PEMBAYARAN'!$H:$H,$L$24,'RENCANA PEMBAYARAN'!$D:$D,C36,'RENCANA PEMBAYARAN'!$E:$E,RANGKUMAN!$O$25)</f>
        <v>0</v>
      </c>
      <c r="P36" s="285">
        <f>SUMIFS('RENCANA PEMBAYARAN'!$G:$G,'RENCANA PEMBAYARAN'!$H:$H,$P$24,'RENCANA PEMBAYARAN'!$D:$D,C36,'RENCANA PEMBAYARAN'!$E:$E,RANGKUMAN!$P$25)</f>
        <v>0</v>
      </c>
      <c r="Q36" s="286">
        <f>SUMIFS(HEDGING!$C:$C,HEDGING!$B:$B,$P$24,HEDGING!$E:$E,#REF!,HEDGING!$D:$D,RANGKUMAN!$P$25)+Q35-P36</f>
        <v>600063.81999999995</v>
      </c>
      <c r="R36" s="285">
        <f>SUMIFS('RENCANA PEMBAYARAN'!$G:$G,'RENCANA PEMBAYARAN'!$H:$H,$P$24,'RENCANA PEMBAYARAN'!$D:$D,C36,'RENCANA PEMBAYARAN'!$E:$E,RANGKUMAN!$R$25)</f>
        <v>0</v>
      </c>
      <c r="S36" s="285">
        <f>SUMIFS('RENCANA PEMBAYARAN'!$G:$G,'RENCANA PEMBAYARAN'!$H:$H,$P$24,'RENCANA PEMBAYARAN'!$D:$D,C36,'RENCANA PEMBAYARAN'!$E:$E,RANGKUMAN!$S$25)</f>
        <v>0</v>
      </c>
      <c r="T36" s="285">
        <f t="shared" si="0"/>
        <v>32129387.570000004</v>
      </c>
      <c r="U36" s="286">
        <f t="shared" si="3"/>
        <v>-160981994.35627857</v>
      </c>
      <c r="V36" s="285">
        <f t="shared" si="1"/>
        <v>0</v>
      </c>
      <c r="W36" s="285">
        <f t="shared" si="2"/>
        <v>0</v>
      </c>
      <c r="X36" s="285">
        <f>SUMIFS('RENCANA PEMBAYARAN'!$G:$G,'RENCANA PEMBAYARAN'!$H:$H,$AB$24,'RENCANA PEMBAYARAN'!$D:$D,C36,'RENCANA PEMBAYARAN'!$E:$E,RANGKUMAN!$X$25)</f>
        <v>309667742772</v>
      </c>
      <c r="Y36" s="291">
        <f>SUMIFS(HEDGING!$C:$C,HEDGING!$B:$B,$P$24,HEDGING!$E:$E,#REF!,HEDGING!$D:$D,RANGKUMAN!#REF!)+Y35-X36</f>
        <v>-854387057592.89429</v>
      </c>
      <c r="Z36" s="285">
        <f>((+T36*KURS!$G$28)+(V36*KURS!$G$15)+(W36*KURS!$G$12)+X36)</f>
        <v>738338031730.94006</v>
      </c>
      <c r="AA36" s="291">
        <f t="shared" si="4"/>
        <v>-2911700342301.0845</v>
      </c>
    </row>
    <row r="37" spans="2:27" ht="15.75">
      <c r="B37" s="279">
        <v>11</v>
      </c>
      <c r="C37" s="96">
        <f t="shared" si="5"/>
        <v>42983</v>
      </c>
      <c r="D37" s="285">
        <f>SUMIFS('RENCANA PEMBAYARAN'!$G:$G,'RENCANA PEMBAYARAN'!$H:$H,$D$24,'RENCANA PEMBAYARAN'!$D:$D,C37,'RENCANA PEMBAYARAN'!$E:$E,RANGKUMAN!$D$25)</f>
        <v>3483390.23</v>
      </c>
      <c r="E37" s="286">
        <f>SUMIFS(HEDGING!$C:$C,HEDGING!$B:$B,$D$24,HEDGING!$E:$E,C37,HEDGING!$D:$D,RANGKUMAN!$D$25)+E36-D37</f>
        <v>-35092698.869999997</v>
      </c>
      <c r="F37" s="285">
        <f>SUMIFS('RENCANA PEMBAYARAN'!$G:$G,'RENCANA PEMBAYARAN'!$H:$H,$D$24,'RENCANA PEMBAYARAN'!$D:$D,C37,'RENCANA PEMBAYARAN'!$E:$E,RANGKUMAN!$F$25)</f>
        <v>136272963.80884445</v>
      </c>
      <c r="G37" s="285">
        <f>SUMIFS('RENCANA PEMBAYARAN'!$G:$G,'RENCANA PEMBAYARAN'!$H:$H,$D$24,'RENCANA PEMBAYARAN'!$D:$D,C37,'RENCANA PEMBAYARAN'!$E:$E,RANGKUMAN!$G$25)</f>
        <v>0</v>
      </c>
      <c r="H37" s="285">
        <f>SUMIFS('RENCANA PEMBAYARAN'!$G:$G,'RENCANA PEMBAYARAN'!$H:$H,$H$24,'RENCANA PEMBAYARAN'!$D:$D,C37,'RENCANA PEMBAYARAN'!$E:$E,RANGKUMAN!$H$25)</f>
        <v>0</v>
      </c>
      <c r="I37" s="286">
        <f>SUMIFS(HEDGING!$C:$C,HEDGING!$B:$B,$H$24,HEDGING!$E:$E,C37,HEDGING!$D:$D,RANGKUMAN!$H$25)+I36-H37</f>
        <v>-92307824.476278573</v>
      </c>
      <c r="J37" s="285">
        <f>SUMIFS('RENCANA PEMBAYARAN'!$G:$G,'RENCANA PEMBAYARAN'!$H:$H,$H$24,'RENCANA PEMBAYARAN'!$D:$D,C37,'RENCANA PEMBAYARAN'!$E:$E,RANGKUMAN!$J$25)</f>
        <v>0</v>
      </c>
      <c r="K37" s="285">
        <f>SUMIFS('RENCANA PEMBAYARAN'!$G:$G,'RENCANA PEMBAYARAN'!$H:$H,$H$24,'RENCANA PEMBAYARAN'!$D:$D,C37,'RENCANA PEMBAYARAN'!$E:$E,RANGKUMAN!$K$25)</f>
        <v>0</v>
      </c>
      <c r="L37" s="285">
        <f>SUMIFS('RENCANA PEMBAYARAN'!$G:$G,'RENCANA PEMBAYARAN'!$H:$H,$L$24,'RENCANA PEMBAYARAN'!$D:$D,C37,'RENCANA PEMBAYARAN'!$E:$E,RANGKUMAN!$L$25)</f>
        <v>0</v>
      </c>
      <c r="M37" s="286">
        <f>SUMIFS(HEDGING!$C:$C,HEDGING!$B:$B,$L$24,HEDGING!$E:$E,C37,HEDGING!$D:$D,RANGKUMAN!$L$25)+M36-L37</f>
        <v>-37664925.060000002</v>
      </c>
      <c r="N37" s="285">
        <f>SUMIFS('RENCANA PEMBAYARAN'!$G:$G,'RENCANA PEMBAYARAN'!$H:$H,$L$24,'RENCANA PEMBAYARAN'!$D:$D,C37,'RENCANA PEMBAYARAN'!$E:$E,RANGKUMAN!$N$25)</f>
        <v>0</v>
      </c>
      <c r="O37" s="285">
        <f>SUMIFS('RENCANA PEMBAYARAN'!$G:$G,'RENCANA PEMBAYARAN'!$H:$H,$L$24,'RENCANA PEMBAYARAN'!$D:$D,C37,'RENCANA PEMBAYARAN'!$E:$E,RANGKUMAN!$O$25)</f>
        <v>0</v>
      </c>
      <c r="P37" s="285">
        <f>SUMIFS('RENCANA PEMBAYARAN'!$G:$G,'RENCANA PEMBAYARAN'!$H:$H,$P$24,'RENCANA PEMBAYARAN'!$D:$D,C37,'RENCANA PEMBAYARAN'!$E:$E,RANGKUMAN!$P$25)</f>
        <v>0</v>
      </c>
      <c r="Q37" s="286">
        <f>SUMIFS(HEDGING!$C:$C,HEDGING!$B:$B,$P$24,HEDGING!$E:$E,#REF!,HEDGING!$D:$D,RANGKUMAN!$P$25)+Q36-P37</f>
        <v>600063.81999999995</v>
      </c>
      <c r="R37" s="285">
        <f>SUMIFS('RENCANA PEMBAYARAN'!$G:$G,'RENCANA PEMBAYARAN'!$H:$H,$P$24,'RENCANA PEMBAYARAN'!$D:$D,C37,'RENCANA PEMBAYARAN'!$E:$E,RANGKUMAN!$R$25)</f>
        <v>0</v>
      </c>
      <c r="S37" s="285">
        <f>SUMIFS('RENCANA PEMBAYARAN'!$G:$G,'RENCANA PEMBAYARAN'!$H:$H,$P$24,'RENCANA PEMBAYARAN'!$D:$D,C37,'RENCANA PEMBAYARAN'!$E:$E,RANGKUMAN!$S$25)</f>
        <v>0</v>
      </c>
      <c r="T37" s="285">
        <f t="shared" si="0"/>
        <v>3483390.23</v>
      </c>
      <c r="U37" s="286">
        <f t="shared" si="3"/>
        <v>-164465384.58627856</v>
      </c>
      <c r="V37" s="285">
        <f t="shared" si="1"/>
        <v>136272963.80884445</v>
      </c>
      <c r="W37" s="285">
        <f t="shared" si="2"/>
        <v>0</v>
      </c>
      <c r="X37" s="285">
        <f>SUMIFS('RENCANA PEMBAYARAN'!$G:$G,'RENCANA PEMBAYARAN'!$H:$H,$AB$24,'RENCANA PEMBAYARAN'!$D:$D,C37,'RENCANA PEMBAYARAN'!$E:$E,RANGKUMAN!$X$25)</f>
        <v>42425981473</v>
      </c>
      <c r="Y37" s="291">
        <f>SUMIFS(HEDGING!$C:$C,HEDGING!$B:$B,$P$24,HEDGING!$E:$E,#REF!,HEDGING!$D:$D,RANGKUMAN!#REF!)+Y36-X37</f>
        <v>-896813039065.89429</v>
      </c>
      <c r="Z37" s="285">
        <f>((+T37*KURS!$G$28)+(V37*KURS!$G$15)+(W37*KURS!$G$12)+X37)</f>
        <v>105486604441.33102</v>
      </c>
      <c r="AA37" s="291">
        <f t="shared" si="4"/>
        <v>-3017186946742.4155</v>
      </c>
    </row>
    <row r="38" spans="2:27" ht="15.75">
      <c r="B38" s="279">
        <v>12</v>
      </c>
      <c r="C38" s="96">
        <f t="shared" si="5"/>
        <v>42984</v>
      </c>
      <c r="D38" s="285">
        <f>SUMIFS('RENCANA PEMBAYARAN'!$G:$G,'RENCANA PEMBAYARAN'!$H:$H,$D$24,'RENCANA PEMBAYARAN'!$D:$D,C38,'RENCANA PEMBAYARAN'!$E:$E,RANGKUMAN!$D$25)</f>
        <v>2216833.7999999998</v>
      </c>
      <c r="E38" s="286">
        <f>SUMIFS(HEDGING!$C:$C,HEDGING!$B:$B,$D$24,HEDGING!$E:$E,C38,HEDGING!$D:$D,RANGKUMAN!$D$25)+E37-D38</f>
        <v>-37309532.669999994</v>
      </c>
      <c r="F38" s="285">
        <f>SUMIFS('RENCANA PEMBAYARAN'!$G:$G,'RENCANA PEMBAYARAN'!$H:$H,$D$24,'RENCANA PEMBAYARAN'!$D:$D,C38,'RENCANA PEMBAYARAN'!$E:$E,RANGKUMAN!$F$25)</f>
        <v>0</v>
      </c>
      <c r="G38" s="285">
        <f>SUMIFS('RENCANA PEMBAYARAN'!$G:$G,'RENCANA PEMBAYARAN'!$H:$H,$D$24,'RENCANA PEMBAYARAN'!$D:$D,C38,'RENCANA PEMBAYARAN'!$E:$E,RANGKUMAN!$G$25)</f>
        <v>0</v>
      </c>
      <c r="H38" s="285">
        <f>SUMIFS('RENCANA PEMBAYARAN'!$G:$G,'RENCANA PEMBAYARAN'!$H:$H,$H$24,'RENCANA PEMBAYARAN'!$D:$D,C38,'RENCANA PEMBAYARAN'!$E:$E,RANGKUMAN!$H$25)</f>
        <v>118066.54</v>
      </c>
      <c r="I38" s="286">
        <f>SUMIFS(HEDGING!$C:$C,HEDGING!$B:$B,$H$24,HEDGING!$E:$E,C38,HEDGING!$D:$D,RANGKUMAN!$H$25)+I37-H38</f>
        <v>-92425891.01627858</v>
      </c>
      <c r="J38" s="285">
        <f>SUMIFS('RENCANA PEMBAYARAN'!$G:$G,'RENCANA PEMBAYARAN'!$H:$H,$H$24,'RENCANA PEMBAYARAN'!$D:$D,C38,'RENCANA PEMBAYARAN'!$E:$E,RANGKUMAN!$J$25)</f>
        <v>0</v>
      </c>
      <c r="K38" s="285">
        <f>SUMIFS('RENCANA PEMBAYARAN'!$G:$G,'RENCANA PEMBAYARAN'!$H:$H,$H$24,'RENCANA PEMBAYARAN'!$D:$D,C38,'RENCANA PEMBAYARAN'!$E:$E,RANGKUMAN!$K$25)</f>
        <v>0</v>
      </c>
      <c r="L38" s="285">
        <f>SUMIFS('RENCANA PEMBAYARAN'!$G:$G,'RENCANA PEMBAYARAN'!$H:$H,$L$24,'RENCANA PEMBAYARAN'!$D:$D,C38,'RENCANA PEMBAYARAN'!$E:$E,RANGKUMAN!$L$25)</f>
        <v>0</v>
      </c>
      <c r="M38" s="286">
        <f>SUMIFS(HEDGING!$C:$C,HEDGING!$B:$B,$L$24,HEDGING!$E:$E,C38,HEDGING!$D:$D,RANGKUMAN!$L$25)+M37-L38</f>
        <v>-37664925.060000002</v>
      </c>
      <c r="N38" s="285">
        <f>SUMIFS('RENCANA PEMBAYARAN'!$G:$G,'RENCANA PEMBAYARAN'!$H:$H,$L$24,'RENCANA PEMBAYARAN'!$D:$D,C38,'RENCANA PEMBAYARAN'!$E:$E,RANGKUMAN!$N$25)</f>
        <v>0</v>
      </c>
      <c r="O38" s="285">
        <f>SUMIFS('RENCANA PEMBAYARAN'!$G:$G,'RENCANA PEMBAYARAN'!$H:$H,$L$24,'RENCANA PEMBAYARAN'!$D:$D,C38,'RENCANA PEMBAYARAN'!$E:$E,RANGKUMAN!$O$25)</f>
        <v>0</v>
      </c>
      <c r="P38" s="285">
        <f>SUMIFS('RENCANA PEMBAYARAN'!$G:$G,'RENCANA PEMBAYARAN'!$H:$H,$P$24,'RENCANA PEMBAYARAN'!$D:$D,C38,'RENCANA PEMBAYARAN'!$E:$E,RANGKUMAN!$P$25)</f>
        <v>0</v>
      </c>
      <c r="Q38" s="286">
        <f>SUMIFS(HEDGING!$C:$C,HEDGING!$B:$B,$P$24,HEDGING!$E:$E,#REF!,HEDGING!$D:$D,RANGKUMAN!$P$25)+Q37-P38</f>
        <v>600063.81999999995</v>
      </c>
      <c r="R38" s="285">
        <f>SUMIFS('RENCANA PEMBAYARAN'!$G:$G,'RENCANA PEMBAYARAN'!$H:$H,$P$24,'RENCANA PEMBAYARAN'!$D:$D,C38,'RENCANA PEMBAYARAN'!$E:$E,RANGKUMAN!$R$25)</f>
        <v>0</v>
      </c>
      <c r="S38" s="285">
        <f>SUMIFS('RENCANA PEMBAYARAN'!$G:$G,'RENCANA PEMBAYARAN'!$H:$H,$P$24,'RENCANA PEMBAYARAN'!$D:$D,C38,'RENCANA PEMBAYARAN'!$E:$E,RANGKUMAN!$S$25)</f>
        <v>0</v>
      </c>
      <c r="T38" s="285">
        <f t="shared" si="0"/>
        <v>2334900.34</v>
      </c>
      <c r="U38" s="286">
        <f t="shared" si="3"/>
        <v>-166800284.92627856</v>
      </c>
      <c r="V38" s="285">
        <f t="shared" si="1"/>
        <v>0</v>
      </c>
      <c r="W38" s="285">
        <f t="shared" si="2"/>
        <v>0</v>
      </c>
      <c r="X38" s="285">
        <f>SUMIFS('RENCANA PEMBAYARAN'!$G:$G,'RENCANA PEMBAYARAN'!$H:$H,$AB$24,'RENCANA PEMBAYARAN'!$D:$D,C38,'RENCANA PEMBAYARAN'!$E:$E,RANGKUMAN!$X$25)</f>
        <v>18788005654</v>
      </c>
      <c r="Y38" s="291">
        <f>SUMIFS(HEDGING!$C:$C,HEDGING!$B:$B,$P$24,HEDGING!$E:$E,#REF!,HEDGING!$D:$D,RANGKUMAN!#REF!)+Y37-X38</f>
        <v>-915601044719.89429</v>
      </c>
      <c r="Z38" s="285">
        <f>((+T38*KURS!$G$28)+(V38*KURS!$G$15)+(W38*KURS!$G$12)+X38)</f>
        <v>49940245990.279999</v>
      </c>
      <c r="AA38" s="291">
        <f t="shared" si="4"/>
        <v>-3067127192732.6953</v>
      </c>
    </row>
    <row r="39" spans="2:27" ht="15.75">
      <c r="B39" s="279">
        <v>13</v>
      </c>
      <c r="C39" s="96">
        <f t="shared" si="5"/>
        <v>42985</v>
      </c>
      <c r="D39" s="285">
        <f>SUMIFS('RENCANA PEMBAYARAN'!$G:$G,'RENCANA PEMBAYARAN'!$H:$H,$D$24,'RENCANA PEMBAYARAN'!$D:$D,C39,'RENCANA PEMBAYARAN'!$E:$E,RANGKUMAN!$D$25)</f>
        <v>0</v>
      </c>
      <c r="E39" s="286">
        <f>SUMIFS(HEDGING!$C:$C,HEDGING!$B:$B,$D$24,HEDGING!$E:$E,C39,HEDGING!$D:$D,RANGKUMAN!$D$25)+E38-D39</f>
        <v>-37309532.669999994</v>
      </c>
      <c r="F39" s="285">
        <f>SUMIFS('RENCANA PEMBAYARAN'!$G:$G,'RENCANA PEMBAYARAN'!$H:$H,$D$24,'RENCANA PEMBAYARAN'!$D:$D,C39,'RENCANA PEMBAYARAN'!$E:$E,RANGKUMAN!$F$25)</f>
        <v>0</v>
      </c>
      <c r="G39" s="285">
        <f>SUMIFS('RENCANA PEMBAYARAN'!$G:$G,'RENCANA PEMBAYARAN'!$H:$H,$D$24,'RENCANA PEMBAYARAN'!$D:$D,C39,'RENCANA PEMBAYARAN'!$E:$E,RANGKUMAN!$G$25)</f>
        <v>0</v>
      </c>
      <c r="H39" s="285">
        <f>SUMIFS('RENCANA PEMBAYARAN'!$G:$G,'RENCANA PEMBAYARAN'!$H:$H,$H$24,'RENCANA PEMBAYARAN'!$D:$D,C39,'RENCANA PEMBAYARAN'!$E:$E,RANGKUMAN!$H$25)</f>
        <v>0</v>
      </c>
      <c r="I39" s="286">
        <f>SUMIFS(HEDGING!$C:$C,HEDGING!$B:$B,$H$24,HEDGING!$E:$E,C39,HEDGING!$D:$D,RANGKUMAN!$H$25)+I38-H39</f>
        <v>-92425891.01627858</v>
      </c>
      <c r="J39" s="285">
        <f>SUMIFS('RENCANA PEMBAYARAN'!$G:$G,'RENCANA PEMBAYARAN'!$H:$H,$H$24,'RENCANA PEMBAYARAN'!$D:$D,C39,'RENCANA PEMBAYARAN'!$E:$E,RANGKUMAN!$J$25)</f>
        <v>0</v>
      </c>
      <c r="K39" s="285">
        <f>SUMIFS('RENCANA PEMBAYARAN'!$G:$G,'RENCANA PEMBAYARAN'!$H:$H,$H$24,'RENCANA PEMBAYARAN'!$D:$D,C39,'RENCANA PEMBAYARAN'!$E:$E,RANGKUMAN!$K$25)</f>
        <v>0</v>
      </c>
      <c r="L39" s="285">
        <f>SUMIFS('RENCANA PEMBAYARAN'!$G:$G,'RENCANA PEMBAYARAN'!$H:$H,$L$24,'RENCANA PEMBAYARAN'!$D:$D,C39,'RENCANA PEMBAYARAN'!$E:$E,RANGKUMAN!$L$25)</f>
        <v>0</v>
      </c>
      <c r="M39" s="286">
        <f>SUMIFS(HEDGING!$C:$C,HEDGING!$B:$B,$L$24,HEDGING!$E:$E,C39,HEDGING!$D:$D,RANGKUMAN!$L$25)+M38-L39</f>
        <v>-37664925.060000002</v>
      </c>
      <c r="N39" s="285">
        <f>SUMIFS('RENCANA PEMBAYARAN'!$G:$G,'RENCANA PEMBAYARAN'!$H:$H,$L$24,'RENCANA PEMBAYARAN'!$D:$D,C39,'RENCANA PEMBAYARAN'!$E:$E,RANGKUMAN!$N$25)</f>
        <v>0</v>
      </c>
      <c r="O39" s="285">
        <f>SUMIFS('RENCANA PEMBAYARAN'!$G:$G,'RENCANA PEMBAYARAN'!$H:$H,$L$24,'RENCANA PEMBAYARAN'!$D:$D,C39,'RENCANA PEMBAYARAN'!$E:$E,RANGKUMAN!$O$25)</f>
        <v>0</v>
      </c>
      <c r="P39" s="285">
        <f>SUMIFS('RENCANA PEMBAYARAN'!$G:$G,'RENCANA PEMBAYARAN'!$H:$H,$P$24,'RENCANA PEMBAYARAN'!$D:$D,C39,'RENCANA PEMBAYARAN'!$E:$E,RANGKUMAN!$P$25)</f>
        <v>0</v>
      </c>
      <c r="Q39" s="286">
        <f>SUMIFS(HEDGING!$C:$C,HEDGING!$B:$B,$P$24,HEDGING!$E:$E,#REF!,HEDGING!$D:$D,RANGKUMAN!$P$25)+Q38-P39</f>
        <v>600063.81999999995</v>
      </c>
      <c r="R39" s="285">
        <f>SUMIFS('RENCANA PEMBAYARAN'!$G:$G,'RENCANA PEMBAYARAN'!$H:$H,$P$24,'RENCANA PEMBAYARAN'!$D:$D,C39,'RENCANA PEMBAYARAN'!$E:$E,RANGKUMAN!$R$25)</f>
        <v>0</v>
      </c>
      <c r="S39" s="285">
        <f>SUMIFS('RENCANA PEMBAYARAN'!$G:$G,'RENCANA PEMBAYARAN'!$H:$H,$P$24,'RENCANA PEMBAYARAN'!$D:$D,C39,'RENCANA PEMBAYARAN'!$E:$E,RANGKUMAN!$S$25)</f>
        <v>0</v>
      </c>
      <c r="T39" s="285">
        <f t="shared" si="0"/>
        <v>0</v>
      </c>
      <c r="U39" s="286">
        <f t="shared" si="3"/>
        <v>-166800284.92627856</v>
      </c>
      <c r="V39" s="285">
        <f t="shared" si="1"/>
        <v>0</v>
      </c>
      <c r="W39" s="285">
        <f t="shared" si="2"/>
        <v>0</v>
      </c>
      <c r="X39" s="285">
        <f>SUMIFS('RENCANA PEMBAYARAN'!$G:$G,'RENCANA PEMBAYARAN'!$H:$H,$AB$24,'RENCANA PEMBAYARAN'!$D:$D,C39,'RENCANA PEMBAYARAN'!$E:$E,RANGKUMAN!$X$25)</f>
        <v>0</v>
      </c>
      <c r="Y39" s="291">
        <f>SUMIFS(HEDGING!$C:$C,HEDGING!$B:$B,$P$24,HEDGING!$E:$E,#REF!,HEDGING!$D:$D,RANGKUMAN!#REF!)+Y38-X39</f>
        <v>-915601044719.89429</v>
      </c>
      <c r="Z39" s="285">
        <f>((+T39*KURS!$G$28)+(V39*KURS!$G$15)+(W39*KURS!$G$12)+X39)</f>
        <v>0</v>
      </c>
      <c r="AA39" s="291">
        <f t="shared" si="4"/>
        <v>-3067127192732.6953</v>
      </c>
    </row>
    <row r="40" spans="2:27" ht="15.75">
      <c r="B40" s="279">
        <v>14</v>
      </c>
      <c r="C40" s="96">
        <f t="shared" si="5"/>
        <v>42986</v>
      </c>
      <c r="D40" s="285">
        <f>SUMIFS('RENCANA PEMBAYARAN'!$G:$G,'RENCANA PEMBAYARAN'!$H:$H,$D$24,'RENCANA PEMBAYARAN'!$D:$D,C40,'RENCANA PEMBAYARAN'!$E:$E,RANGKUMAN!$D$25)</f>
        <v>0</v>
      </c>
      <c r="E40" s="286">
        <f>SUMIFS(HEDGING!$C:$C,HEDGING!$B:$B,$D$24,HEDGING!$E:$E,C40,HEDGING!$D:$D,RANGKUMAN!$D$25)+E39-D40</f>
        <v>-37309532.669999994</v>
      </c>
      <c r="F40" s="285">
        <f>SUMIFS('RENCANA PEMBAYARAN'!$G:$G,'RENCANA PEMBAYARAN'!$H:$H,$D$24,'RENCANA PEMBAYARAN'!$D:$D,C40,'RENCANA PEMBAYARAN'!$E:$E,RANGKUMAN!$F$25)</f>
        <v>0</v>
      </c>
      <c r="G40" s="285">
        <f>SUMIFS('RENCANA PEMBAYARAN'!$G:$G,'RENCANA PEMBAYARAN'!$H:$H,$D$24,'RENCANA PEMBAYARAN'!$D:$D,C40,'RENCANA PEMBAYARAN'!$E:$E,RANGKUMAN!$G$25)</f>
        <v>0</v>
      </c>
      <c r="H40" s="285">
        <f>SUMIFS('RENCANA PEMBAYARAN'!$G:$G,'RENCANA PEMBAYARAN'!$H:$H,$H$24,'RENCANA PEMBAYARAN'!$D:$D,C40,'RENCANA PEMBAYARAN'!$E:$E,RANGKUMAN!$H$25)</f>
        <v>15783117.99</v>
      </c>
      <c r="I40" s="286">
        <f>SUMIFS(HEDGING!$C:$C,HEDGING!$B:$B,$H$24,HEDGING!$E:$E,C40,HEDGING!$D:$D,RANGKUMAN!$H$25)+I39-H40</f>
        <v>-108209009.00627857</v>
      </c>
      <c r="J40" s="285">
        <f>SUMIFS('RENCANA PEMBAYARAN'!$G:$G,'RENCANA PEMBAYARAN'!$H:$H,$H$24,'RENCANA PEMBAYARAN'!$D:$D,C40,'RENCANA PEMBAYARAN'!$E:$E,RANGKUMAN!$J$25)</f>
        <v>0</v>
      </c>
      <c r="K40" s="285">
        <f>SUMIFS('RENCANA PEMBAYARAN'!$G:$G,'RENCANA PEMBAYARAN'!$H:$H,$H$24,'RENCANA PEMBAYARAN'!$D:$D,C40,'RENCANA PEMBAYARAN'!$E:$E,RANGKUMAN!$K$25)</f>
        <v>0</v>
      </c>
      <c r="L40" s="285">
        <f>SUMIFS('RENCANA PEMBAYARAN'!$G:$G,'RENCANA PEMBAYARAN'!$H:$H,$L$24,'RENCANA PEMBAYARAN'!$D:$D,C40,'RENCANA PEMBAYARAN'!$E:$E,RANGKUMAN!$L$25)</f>
        <v>15943561.59</v>
      </c>
      <c r="M40" s="286">
        <f>SUMIFS(HEDGING!$C:$C,HEDGING!$B:$B,$L$24,HEDGING!$E:$E,C40,HEDGING!$D:$D,RANGKUMAN!$L$25)+M39-L40</f>
        <v>-53608486.650000006</v>
      </c>
      <c r="N40" s="285">
        <f>SUMIFS('RENCANA PEMBAYARAN'!$G:$G,'RENCANA PEMBAYARAN'!$H:$H,$L$24,'RENCANA PEMBAYARAN'!$D:$D,C40,'RENCANA PEMBAYARAN'!$E:$E,RANGKUMAN!$N$25)</f>
        <v>0</v>
      </c>
      <c r="O40" s="285">
        <f>SUMIFS('RENCANA PEMBAYARAN'!$G:$G,'RENCANA PEMBAYARAN'!$H:$H,$L$24,'RENCANA PEMBAYARAN'!$D:$D,C40,'RENCANA PEMBAYARAN'!$E:$E,RANGKUMAN!$O$25)</f>
        <v>0</v>
      </c>
      <c r="P40" s="285">
        <f>SUMIFS('RENCANA PEMBAYARAN'!$G:$G,'RENCANA PEMBAYARAN'!$H:$H,$P$24,'RENCANA PEMBAYARAN'!$D:$D,C40,'RENCANA PEMBAYARAN'!$E:$E,RANGKUMAN!$P$25)</f>
        <v>0</v>
      </c>
      <c r="Q40" s="286">
        <f>SUMIFS(HEDGING!$C:$C,HEDGING!$B:$B,$P$24,HEDGING!$E:$E,#REF!,HEDGING!$D:$D,RANGKUMAN!$P$25)+Q39-P40</f>
        <v>600063.81999999995</v>
      </c>
      <c r="R40" s="285">
        <f>SUMIFS('RENCANA PEMBAYARAN'!$G:$G,'RENCANA PEMBAYARAN'!$H:$H,$P$24,'RENCANA PEMBAYARAN'!$D:$D,C40,'RENCANA PEMBAYARAN'!$E:$E,RANGKUMAN!$R$25)</f>
        <v>0</v>
      </c>
      <c r="S40" s="285">
        <f>SUMIFS('RENCANA PEMBAYARAN'!$G:$G,'RENCANA PEMBAYARAN'!$H:$H,$P$24,'RENCANA PEMBAYARAN'!$D:$D,C40,'RENCANA PEMBAYARAN'!$E:$E,RANGKUMAN!$S$25)</f>
        <v>0</v>
      </c>
      <c r="T40" s="285">
        <f t="shared" si="0"/>
        <v>31726679.579999998</v>
      </c>
      <c r="U40" s="286">
        <f t="shared" si="3"/>
        <v>-198526964.50627857</v>
      </c>
      <c r="V40" s="285">
        <f t="shared" si="1"/>
        <v>0</v>
      </c>
      <c r="W40" s="285">
        <f t="shared" si="2"/>
        <v>0</v>
      </c>
      <c r="X40" s="285">
        <f>SUMIFS('RENCANA PEMBAYARAN'!$G:$G,'RENCANA PEMBAYARAN'!$H:$H,$AB$24,'RENCANA PEMBAYARAN'!$D:$D,C40,'RENCANA PEMBAYARAN'!$E:$E,RANGKUMAN!$X$25)</f>
        <v>231030319935</v>
      </c>
      <c r="Y40" s="291">
        <f>SUMIFS(HEDGING!$C:$C,HEDGING!$B:$B,$P$24,HEDGING!$E:$E,#REF!,HEDGING!$D:$D,RANGKUMAN!#REF!)+Y39-X40</f>
        <v>-1146631364654.8943</v>
      </c>
      <c r="Z40" s="285">
        <f>((+T40*KURS!$G$28)+(V40*KURS!$G$15)+(W40*KURS!$G$12)+X40)</f>
        <v>654327678891.35999</v>
      </c>
      <c r="AA40" s="291">
        <f t="shared" si="4"/>
        <v>-3721454871624.0552</v>
      </c>
    </row>
    <row r="41" spans="2:27" ht="15.75">
      <c r="B41" s="279">
        <v>15</v>
      </c>
      <c r="C41" s="96">
        <f t="shared" si="5"/>
        <v>42987</v>
      </c>
      <c r="D41" s="285">
        <f>SUMIFS('RENCANA PEMBAYARAN'!$G:$G,'RENCANA PEMBAYARAN'!$H:$H,$D$24,'RENCANA PEMBAYARAN'!$D:$D,C41,'RENCANA PEMBAYARAN'!$E:$E,RANGKUMAN!$D$25)</f>
        <v>0</v>
      </c>
      <c r="E41" s="286">
        <f>SUMIFS(HEDGING!$C:$C,HEDGING!$B:$B,$D$24,HEDGING!$E:$E,C41,HEDGING!$D:$D,RANGKUMAN!$D$25)+E40-D41</f>
        <v>-37309532.669999994</v>
      </c>
      <c r="F41" s="285">
        <f>SUMIFS('RENCANA PEMBAYARAN'!$G:$G,'RENCANA PEMBAYARAN'!$H:$H,$D$24,'RENCANA PEMBAYARAN'!$D:$D,C41,'RENCANA PEMBAYARAN'!$E:$E,RANGKUMAN!$F$25)</f>
        <v>0</v>
      </c>
      <c r="G41" s="285">
        <f>SUMIFS('RENCANA PEMBAYARAN'!$G:$G,'RENCANA PEMBAYARAN'!$H:$H,$D$24,'RENCANA PEMBAYARAN'!$D:$D,C41,'RENCANA PEMBAYARAN'!$E:$E,RANGKUMAN!$G$25)</f>
        <v>0</v>
      </c>
      <c r="H41" s="285">
        <f>SUMIFS('RENCANA PEMBAYARAN'!$G:$G,'RENCANA PEMBAYARAN'!$H:$H,$H$24,'RENCANA PEMBAYARAN'!$D:$D,C41,'RENCANA PEMBAYARAN'!$E:$E,RANGKUMAN!$H$25)</f>
        <v>0</v>
      </c>
      <c r="I41" s="286">
        <f>SUMIFS(HEDGING!$C:$C,HEDGING!$B:$B,$H$24,HEDGING!$E:$E,C41,HEDGING!$D:$D,RANGKUMAN!$H$25)+I40-H41</f>
        <v>-108209009.00627857</v>
      </c>
      <c r="J41" s="285">
        <f>SUMIFS('RENCANA PEMBAYARAN'!$G:$G,'RENCANA PEMBAYARAN'!$H:$H,$H$24,'RENCANA PEMBAYARAN'!$D:$D,C41,'RENCANA PEMBAYARAN'!$E:$E,RANGKUMAN!$J$25)</f>
        <v>0</v>
      </c>
      <c r="K41" s="285">
        <f>SUMIFS('RENCANA PEMBAYARAN'!$G:$G,'RENCANA PEMBAYARAN'!$H:$H,$H$24,'RENCANA PEMBAYARAN'!$D:$D,C41,'RENCANA PEMBAYARAN'!$E:$E,RANGKUMAN!$K$25)</f>
        <v>0</v>
      </c>
      <c r="L41" s="285">
        <f>SUMIFS('RENCANA PEMBAYARAN'!$G:$G,'RENCANA PEMBAYARAN'!$H:$H,$L$24,'RENCANA PEMBAYARAN'!$D:$D,C41,'RENCANA PEMBAYARAN'!$E:$E,RANGKUMAN!$L$25)</f>
        <v>0</v>
      </c>
      <c r="M41" s="286">
        <f>SUMIFS(HEDGING!$C:$C,HEDGING!$B:$B,$L$24,HEDGING!$E:$E,C41,HEDGING!$D:$D,RANGKUMAN!$L$25)+M40-L41</f>
        <v>-53608486.650000006</v>
      </c>
      <c r="N41" s="285">
        <f>SUMIFS('RENCANA PEMBAYARAN'!$G:$G,'RENCANA PEMBAYARAN'!$H:$H,$L$24,'RENCANA PEMBAYARAN'!$D:$D,C41,'RENCANA PEMBAYARAN'!$E:$E,RANGKUMAN!$N$25)</f>
        <v>0</v>
      </c>
      <c r="O41" s="285">
        <f>SUMIFS('RENCANA PEMBAYARAN'!$G:$G,'RENCANA PEMBAYARAN'!$H:$H,$L$24,'RENCANA PEMBAYARAN'!$D:$D,C41,'RENCANA PEMBAYARAN'!$E:$E,RANGKUMAN!$O$25)</f>
        <v>0</v>
      </c>
      <c r="P41" s="285">
        <f>SUMIFS('RENCANA PEMBAYARAN'!$G:$G,'RENCANA PEMBAYARAN'!$H:$H,$P$24,'RENCANA PEMBAYARAN'!$D:$D,C41,'RENCANA PEMBAYARAN'!$E:$E,RANGKUMAN!$P$25)</f>
        <v>0</v>
      </c>
      <c r="Q41" s="286">
        <f>SUMIFS(HEDGING!$C:$C,HEDGING!$B:$B,$P$24,HEDGING!$E:$E,#REF!,HEDGING!$D:$D,RANGKUMAN!$P$25)+Q40-P41</f>
        <v>600063.81999999995</v>
      </c>
      <c r="R41" s="285">
        <f>SUMIFS('RENCANA PEMBAYARAN'!$G:$G,'RENCANA PEMBAYARAN'!$H:$H,$P$24,'RENCANA PEMBAYARAN'!$D:$D,C41,'RENCANA PEMBAYARAN'!$E:$E,RANGKUMAN!$R$25)</f>
        <v>0</v>
      </c>
      <c r="S41" s="285">
        <f>SUMIFS('RENCANA PEMBAYARAN'!$G:$G,'RENCANA PEMBAYARAN'!$H:$H,$P$24,'RENCANA PEMBAYARAN'!$D:$D,C41,'RENCANA PEMBAYARAN'!$E:$E,RANGKUMAN!$S$25)</f>
        <v>0</v>
      </c>
      <c r="T41" s="285">
        <f t="shared" si="0"/>
        <v>0</v>
      </c>
      <c r="U41" s="286">
        <f t="shared" si="3"/>
        <v>-198526964.50627857</v>
      </c>
      <c r="V41" s="285">
        <f t="shared" si="1"/>
        <v>0</v>
      </c>
      <c r="W41" s="285">
        <f t="shared" si="2"/>
        <v>0</v>
      </c>
      <c r="X41" s="285">
        <f>SUMIFS('RENCANA PEMBAYARAN'!$G:$G,'RENCANA PEMBAYARAN'!$H:$H,$AB$24,'RENCANA PEMBAYARAN'!$D:$D,C41,'RENCANA PEMBAYARAN'!$E:$E,RANGKUMAN!$X$25)</f>
        <v>0</v>
      </c>
      <c r="Y41" s="291">
        <f>SUMIFS(HEDGING!$C:$C,HEDGING!$B:$B,$P$24,HEDGING!$E:$E,#REF!,HEDGING!$D:$D,RANGKUMAN!#REF!)+Y40-X41</f>
        <v>-1146631364654.8943</v>
      </c>
      <c r="Z41" s="285">
        <f>((+T41*KURS!$G$28)+(V41*KURS!$G$15)+(W41*KURS!$G$12)+X41)</f>
        <v>0</v>
      </c>
      <c r="AA41" s="291">
        <f t="shared" si="4"/>
        <v>-3721454871624.0552</v>
      </c>
    </row>
    <row r="42" spans="2:27" ht="15.75">
      <c r="B42" s="279">
        <v>16</v>
      </c>
      <c r="C42" s="96">
        <f t="shared" si="5"/>
        <v>42988</v>
      </c>
      <c r="D42" s="285">
        <f>SUMIFS('RENCANA PEMBAYARAN'!$G:$G,'RENCANA PEMBAYARAN'!$H:$H,$D$24,'RENCANA PEMBAYARAN'!$D:$D,C42,'RENCANA PEMBAYARAN'!$E:$E,RANGKUMAN!$D$25)</f>
        <v>0</v>
      </c>
      <c r="E42" s="286">
        <f>SUMIFS(HEDGING!$C:$C,HEDGING!$B:$B,$D$24,HEDGING!$E:$E,C42,HEDGING!$D:$D,RANGKUMAN!$D$25)+E41-D42</f>
        <v>-37309532.669999994</v>
      </c>
      <c r="F42" s="285">
        <f>SUMIFS('RENCANA PEMBAYARAN'!$G:$G,'RENCANA PEMBAYARAN'!$H:$H,$D$24,'RENCANA PEMBAYARAN'!$D:$D,C42,'RENCANA PEMBAYARAN'!$E:$E,RANGKUMAN!$F$25)</f>
        <v>0</v>
      </c>
      <c r="G42" s="285">
        <f>SUMIFS('RENCANA PEMBAYARAN'!$G:$G,'RENCANA PEMBAYARAN'!$H:$H,$D$24,'RENCANA PEMBAYARAN'!$D:$D,C42,'RENCANA PEMBAYARAN'!$E:$E,RANGKUMAN!$G$25)</f>
        <v>0</v>
      </c>
      <c r="H42" s="285">
        <f>SUMIFS('RENCANA PEMBAYARAN'!$G:$G,'RENCANA PEMBAYARAN'!$H:$H,$H$24,'RENCANA PEMBAYARAN'!$D:$D,C42,'RENCANA PEMBAYARAN'!$E:$E,RANGKUMAN!$H$25)</f>
        <v>0</v>
      </c>
      <c r="I42" s="286">
        <f>SUMIFS(HEDGING!$C:$C,HEDGING!$B:$B,$H$24,HEDGING!$E:$E,C42,HEDGING!$D:$D,RANGKUMAN!$H$25)+I41-H42</f>
        <v>-108209009.00627857</v>
      </c>
      <c r="J42" s="285">
        <f>SUMIFS('RENCANA PEMBAYARAN'!$G:$G,'RENCANA PEMBAYARAN'!$H:$H,$H$24,'RENCANA PEMBAYARAN'!$D:$D,C42,'RENCANA PEMBAYARAN'!$E:$E,RANGKUMAN!$J$25)</f>
        <v>0</v>
      </c>
      <c r="K42" s="285">
        <f>SUMIFS('RENCANA PEMBAYARAN'!$G:$G,'RENCANA PEMBAYARAN'!$H:$H,$H$24,'RENCANA PEMBAYARAN'!$D:$D,C42,'RENCANA PEMBAYARAN'!$E:$E,RANGKUMAN!$K$25)</f>
        <v>0</v>
      </c>
      <c r="L42" s="285">
        <f>SUMIFS('RENCANA PEMBAYARAN'!$G:$G,'RENCANA PEMBAYARAN'!$H:$H,$L$24,'RENCANA PEMBAYARAN'!$D:$D,C42,'RENCANA PEMBAYARAN'!$E:$E,RANGKUMAN!$L$25)</f>
        <v>0</v>
      </c>
      <c r="M42" s="286">
        <f>SUMIFS(HEDGING!$C:$C,HEDGING!$B:$B,$L$24,HEDGING!$E:$E,C42,HEDGING!$D:$D,RANGKUMAN!$L$25)+M41-L42</f>
        <v>-53608486.650000006</v>
      </c>
      <c r="N42" s="285">
        <f>SUMIFS('RENCANA PEMBAYARAN'!$G:$G,'RENCANA PEMBAYARAN'!$H:$H,$L$24,'RENCANA PEMBAYARAN'!$D:$D,C42,'RENCANA PEMBAYARAN'!$E:$E,RANGKUMAN!$N$25)</f>
        <v>0</v>
      </c>
      <c r="O42" s="285">
        <f>SUMIFS('RENCANA PEMBAYARAN'!$G:$G,'RENCANA PEMBAYARAN'!$H:$H,$L$24,'RENCANA PEMBAYARAN'!$D:$D,C42,'RENCANA PEMBAYARAN'!$E:$E,RANGKUMAN!$O$25)</f>
        <v>0</v>
      </c>
      <c r="P42" s="285">
        <f>SUMIFS('RENCANA PEMBAYARAN'!$G:$G,'RENCANA PEMBAYARAN'!$H:$H,$P$24,'RENCANA PEMBAYARAN'!$D:$D,C42,'RENCANA PEMBAYARAN'!$E:$E,RANGKUMAN!$P$25)</f>
        <v>0</v>
      </c>
      <c r="Q42" s="286">
        <f>SUMIFS(HEDGING!$C:$C,HEDGING!$B:$B,$P$24,HEDGING!$E:$E,#REF!,HEDGING!$D:$D,RANGKUMAN!$P$25)+Q41-P42</f>
        <v>600063.81999999995</v>
      </c>
      <c r="R42" s="285">
        <f>SUMIFS('RENCANA PEMBAYARAN'!$G:$G,'RENCANA PEMBAYARAN'!$H:$H,$P$24,'RENCANA PEMBAYARAN'!$D:$D,C42,'RENCANA PEMBAYARAN'!$E:$E,RANGKUMAN!$R$25)</f>
        <v>0</v>
      </c>
      <c r="S42" s="285">
        <f>SUMIFS('RENCANA PEMBAYARAN'!$G:$G,'RENCANA PEMBAYARAN'!$H:$H,$P$24,'RENCANA PEMBAYARAN'!$D:$D,C42,'RENCANA PEMBAYARAN'!$E:$E,RANGKUMAN!$S$25)</f>
        <v>0</v>
      </c>
      <c r="T42" s="285">
        <f t="shared" si="0"/>
        <v>0</v>
      </c>
      <c r="U42" s="286">
        <f t="shared" si="3"/>
        <v>-198526964.50627857</v>
      </c>
      <c r="V42" s="285">
        <f t="shared" si="1"/>
        <v>0</v>
      </c>
      <c r="W42" s="285">
        <f t="shared" si="2"/>
        <v>0</v>
      </c>
      <c r="X42" s="285">
        <f>SUMIFS('RENCANA PEMBAYARAN'!$G:$G,'RENCANA PEMBAYARAN'!$H:$H,$AB$24,'RENCANA PEMBAYARAN'!$D:$D,C42,'RENCANA PEMBAYARAN'!$E:$E,RANGKUMAN!$X$25)</f>
        <v>0</v>
      </c>
      <c r="Y42" s="291">
        <f>SUMIFS(HEDGING!$C:$C,HEDGING!$B:$B,$P$24,HEDGING!$E:$E,#REF!,HEDGING!$D:$D,RANGKUMAN!#REF!)+Y41-X42</f>
        <v>-1146631364654.8943</v>
      </c>
      <c r="Z42" s="285">
        <f>((+T42*KURS!$G$28)+(V42*KURS!$G$15)+(W42*KURS!$G$12)+X42)</f>
        <v>0</v>
      </c>
      <c r="AA42" s="291">
        <f t="shared" si="4"/>
        <v>-3721454871624.0552</v>
      </c>
    </row>
    <row r="43" spans="2:27" ht="15.75">
      <c r="B43" s="279">
        <v>17</v>
      </c>
      <c r="C43" s="96">
        <f t="shared" si="5"/>
        <v>42989</v>
      </c>
      <c r="D43" s="285">
        <f>SUMIFS('RENCANA PEMBAYARAN'!$G:$G,'RENCANA PEMBAYARAN'!$H:$H,$D$24,'RENCANA PEMBAYARAN'!$D:$D,C43,'RENCANA PEMBAYARAN'!$E:$E,RANGKUMAN!$D$25)</f>
        <v>10650660.4</v>
      </c>
      <c r="E43" s="286">
        <f>SUMIFS(HEDGING!$C:$C,HEDGING!$B:$B,$D$24,HEDGING!$E:$E,C43,HEDGING!$D:$D,RANGKUMAN!$D$25)+E42-D43</f>
        <v>-47960193.069999993</v>
      </c>
      <c r="F43" s="285">
        <f>SUMIFS('RENCANA PEMBAYARAN'!$G:$G,'RENCANA PEMBAYARAN'!$H:$H,$D$24,'RENCANA PEMBAYARAN'!$D:$D,C43,'RENCANA PEMBAYARAN'!$E:$E,RANGKUMAN!$F$25)</f>
        <v>0</v>
      </c>
      <c r="G43" s="285">
        <f>SUMIFS('RENCANA PEMBAYARAN'!$G:$G,'RENCANA PEMBAYARAN'!$H:$H,$D$24,'RENCANA PEMBAYARAN'!$D:$D,C43,'RENCANA PEMBAYARAN'!$E:$E,RANGKUMAN!$G$25)</f>
        <v>0</v>
      </c>
      <c r="H43" s="285">
        <f>SUMIFS('RENCANA PEMBAYARAN'!$G:$G,'RENCANA PEMBAYARAN'!$H:$H,$H$24,'RENCANA PEMBAYARAN'!$D:$D,C43,'RENCANA PEMBAYARAN'!$E:$E,RANGKUMAN!$H$25)</f>
        <v>0</v>
      </c>
      <c r="I43" s="286">
        <f>SUMIFS(HEDGING!$C:$C,HEDGING!$B:$B,$H$24,HEDGING!$E:$E,C43,HEDGING!$D:$D,RANGKUMAN!$H$25)+I42-H43</f>
        <v>-108209009.00627857</v>
      </c>
      <c r="J43" s="285">
        <f>SUMIFS('RENCANA PEMBAYARAN'!$G:$G,'RENCANA PEMBAYARAN'!$H:$H,$H$24,'RENCANA PEMBAYARAN'!$D:$D,C43,'RENCANA PEMBAYARAN'!$E:$E,RANGKUMAN!$J$25)</f>
        <v>0</v>
      </c>
      <c r="K43" s="285">
        <f>SUMIFS('RENCANA PEMBAYARAN'!$G:$G,'RENCANA PEMBAYARAN'!$H:$H,$H$24,'RENCANA PEMBAYARAN'!$D:$D,C43,'RENCANA PEMBAYARAN'!$E:$E,RANGKUMAN!$K$25)</f>
        <v>0</v>
      </c>
      <c r="L43" s="285">
        <f>SUMIFS('RENCANA PEMBAYARAN'!$G:$G,'RENCANA PEMBAYARAN'!$H:$H,$L$24,'RENCANA PEMBAYARAN'!$D:$D,C43,'RENCANA PEMBAYARAN'!$E:$E,RANGKUMAN!$L$25)</f>
        <v>21245097.75</v>
      </c>
      <c r="M43" s="286">
        <f>SUMIFS(HEDGING!$C:$C,HEDGING!$B:$B,$L$24,HEDGING!$E:$E,C43,HEDGING!$D:$D,RANGKUMAN!$L$25)+M42-L43</f>
        <v>-74853584.400000006</v>
      </c>
      <c r="N43" s="285">
        <f>SUMIFS('RENCANA PEMBAYARAN'!$G:$G,'RENCANA PEMBAYARAN'!$H:$H,$L$24,'RENCANA PEMBAYARAN'!$D:$D,C43,'RENCANA PEMBAYARAN'!$E:$E,RANGKUMAN!$N$25)</f>
        <v>0</v>
      </c>
      <c r="O43" s="285">
        <f>SUMIFS('RENCANA PEMBAYARAN'!$G:$G,'RENCANA PEMBAYARAN'!$H:$H,$L$24,'RENCANA PEMBAYARAN'!$D:$D,C43,'RENCANA PEMBAYARAN'!$E:$E,RANGKUMAN!$O$25)</f>
        <v>0</v>
      </c>
      <c r="P43" s="285">
        <f>SUMIFS('RENCANA PEMBAYARAN'!$G:$G,'RENCANA PEMBAYARAN'!$H:$H,$P$24,'RENCANA PEMBAYARAN'!$D:$D,C43,'RENCANA PEMBAYARAN'!$E:$E,RANGKUMAN!$P$25)</f>
        <v>0</v>
      </c>
      <c r="Q43" s="286">
        <f>SUMIFS(HEDGING!$C:$C,HEDGING!$B:$B,$P$24,HEDGING!$E:$E,#REF!,HEDGING!$D:$D,RANGKUMAN!$P$25)+Q42-P43</f>
        <v>600063.81999999995</v>
      </c>
      <c r="R43" s="285">
        <f>SUMIFS('RENCANA PEMBAYARAN'!$G:$G,'RENCANA PEMBAYARAN'!$H:$H,$P$24,'RENCANA PEMBAYARAN'!$D:$D,C43,'RENCANA PEMBAYARAN'!$E:$E,RANGKUMAN!$R$25)</f>
        <v>0</v>
      </c>
      <c r="S43" s="285">
        <f>SUMIFS('RENCANA PEMBAYARAN'!$G:$G,'RENCANA PEMBAYARAN'!$H:$H,$P$24,'RENCANA PEMBAYARAN'!$D:$D,C43,'RENCANA PEMBAYARAN'!$E:$E,RANGKUMAN!$S$25)</f>
        <v>0</v>
      </c>
      <c r="T43" s="285">
        <f t="shared" si="0"/>
        <v>31895758.149999999</v>
      </c>
      <c r="U43" s="286">
        <f t="shared" si="3"/>
        <v>-230422722.65627858</v>
      </c>
      <c r="V43" s="285">
        <f t="shared" si="1"/>
        <v>0</v>
      </c>
      <c r="W43" s="285">
        <f t="shared" si="2"/>
        <v>0</v>
      </c>
      <c r="X43" s="285">
        <f>SUMIFS('RENCANA PEMBAYARAN'!$G:$G,'RENCANA PEMBAYARAN'!$H:$H,$AB$24,'RENCANA PEMBAYARAN'!$D:$D,C43,'RENCANA PEMBAYARAN'!$E:$E,RANGKUMAN!$X$25)</f>
        <v>0</v>
      </c>
      <c r="Y43" s="291">
        <f>SUMIFS(HEDGING!$C:$C,HEDGING!$B:$B,$P$24,HEDGING!$E:$E,#REF!,HEDGING!$D:$D,RANGKUMAN!#REF!)+Y42-X43</f>
        <v>-1146631364654.8943</v>
      </c>
      <c r="Z43" s="285">
        <f>((+T43*KURS!$G$28)+(V43*KURS!$G$15)+(W43*KURS!$G$12)+X43)</f>
        <v>425553205237.29999</v>
      </c>
      <c r="AA43" s="291">
        <f t="shared" si="4"/>
        <v>-4147008076861.355</v>
      </c>
    </row>
    <row r="44" spans="2:27" ht="15.75">
      <c r="B44" s="279">
        <v>18</v>
      </c>
      <c r="C44" s="96">
        <f t="shared" si="5"/>
        <v>42990</v>
      </c>
      <c r="D44" s="285">
        <f>SUMIFS('RENCANA PEMBAYARAN'!$G:$G,'RENCANA PEMBAYARAN'!$H:$H,$D$24,'RENCANA PEMBAYARAN'!$D:$D,C44,'RENCANA PEMBAYARAN'!$E:$E,RANGKUMAN!$D$25)</f>
        <v>0</v>
      </c>
      <c r="E44" s="286">
        <f>SUMIFS(HEDGING!$C:$C,HEDGING!$B:$B,$D$24,HEDGING!$E:$E,C44,HEDGING!$D:$D,RANGKUMAN!$D$25)+E43-D44</f>
        <v>-47960193.069999993</v>
      </c>
      <c r="F44" s="285">
        <f>SUMIFS('RENCANA PEMBAYARAN'!$G:$G,'RENCANA PEMBAYARAN'!$H:$H,$D$24,'RENCANA PEMBAYARAN'!$D:$D,C44,'RENCANA PEMBAYARAN'!$E:$E,RANGKUMAN!$F$25)</f>
        <v>0</v>
      </c>
      <c r="G44" s="285">
        <f>SUMIFS('RENCANA PEMBAYARAN'!$G:$G,'RENCANA PEMBAYARAN'!$H:$H,$D$24,'RENCANA PEMBAYARAN'!$D:$D,C44,'RENCANA PEMBAYARAN'!$E:$E,RANGKUMAN!$G$25)</f>
        <v>0</v>
      </c>
      <c r="H44" s="285">
        <f>SUMIFS('RENCANA PEMBAYARAN'!$G:$G,'RENCANA PEMBAYARAN'!$H:$H,$H$24,'RENCANA PEMBAYARAN'!$D:$D,C44,'RENCANA PEMBAYARAN'!$E:$E,RANGKUMAN!$H$25)</f>
        <v>1906507.0010267941</v>
      </c>
      <c r="I44" s="286">
        <f>SUMIFS(HEDGING!$C:$C,HEDGING!$B:$B,$H$24,HEDGING!$E:$E,C44,HEDGING!$D:$D,RANGKUMAN!$H$25)+I43-H44</f>
        <v>-110115516.00730537</v>
      </c>
      <c r="J44" s="285">
        <f>SUMIFS('RENCANA PEMBAYARAN'!$G:$G,'RENCANA PEMBAYARAN'!$H:$H,$H$24,'RENCANA PEMBAYARAN'!$D:$D,C44,'RENCANA PEMBAYARAN'!$E:$E,RANGKUMAN!$J$25)</f>
        <v>0</v>
      </c>
      <c r="K44" s="285">
        <f>SUMIFS('RENCANA PEMBAYARAN'!$G:$G,'RENCANA PEMBAYARAN'!$H:$H,$H$24,'RENCANA PEMBAYARAN'!$D:$D,C44,'RENCANA PEMBAYARAN'!$E:$E,RANGKUMAN!$K$25)</f>
        <v>0</v>
      </c>
      <c r="L44" s="285">
        <f>SUMIFS('RENCANA PEMBAYARAN'!$G:$G,'RENCANA PEMBAYARAN'!$H:$H,$L$24,'RENCANA PEMBAYARAN'!$D:$D,C44,'RENCANA PEMBAYARAN'!$E:$E,RANGKUMAN!$L$25)</f>
        <v>3768069.1176470579</v>
      </c>
      <c r="M44" s="286">
        <f>SUMIFS(HEDGING!$C:$C,HEDGING!$B:$B,$L$24,HEDGING!$E:$E,C44,HEDGING!$D:$D,RANGKUMAN!$L$25)+M43-L44</f>
        <v>-78621653.517647058</v>
      </c>
      <c r="N44" s="285">
        <f>SUMIFS('RENCANA PEMBAYARAN'!$G:$G,'RENCANA PEMBAYARAN'!$H:$H,$L$24,'RENCANA PEMBAYARAN'!$D:$D,C44,'RENCANA PEMBAYARAN'!$E:$E,RANGKUMAN!$N$25)</f>
        <v>0</v>
      </c>
      <c r="O44" s="285">
        <f>SUMIFS('RENCANA PEMBAYARAN'!$G:$G,'RENCANA PEMBAYARAN'!$H:$H,$L$24,'RENCANA PEMBAYARAN'!$D:$D,C44,'RENCANA PEMBAYARAN'!$E:$E,RANGKUMAN!$O$25)</f>
        <v>0</v>
      </c>
      <c r="P44" s="285">
        <f>SUMIFS('RENCANA PEMBAYARAN'!$G:$G,'RENCANA PEMBAYARAN'!$H:$H,$P$24,'RENCANA PEMBAYARAN'!$D:$D,C44,'RENCANA PEMBAYARAN'!$E:$E,RANGKUMAN!$P$25)</f>
        <v>0</v>
      </c>
      <c r="Q44" s="286">
        <f>SUMIFS(HEDGING!$C:$C,HEDGING!$B:$B,$P$24,HEDGING!$E:$E,#REF!,HEDGING!$D:$D,RANGKUMAN!$P$25)+Q43-P44</f>
        <v>600063.81999999995</v>
      </c>
      <c r="R44" s="285">
        <f>SUMIFS('RENCANA PEMBAYARAN'!$G:$G,'RENCANA PEMBAYARAN'!$H:$H,$P$24,'RENCANA PEMBAYARAN'!$D:$D,C44,'RENCANA PEMBAYARAN'!$E:$E,RANGKUMAN!$R$25)</f>
        <v>0</v>
      </c>
      <c r="S44" s="285">
        <f>SUMIFS('RENCANA PEMBAYARAN'!$G:$G,'RENCANA PEMBAYARAN'!$H:$H,$P$24,'RENCANA PEMBAYARAN'!$D:$D,C44,'RENCANA PEMBAYARAN'!$E:$E,RANGKUMAN!$S$25)</f>
        <v>0</v>
      </c>
      <c r="T44" s="285">
        <f t="shared" si="0"/>
        <v>5674576.1186738517</v>
      </c>
      <c r="U44" s="286">
        <f t="shared" si="3"/>
        <v>-236097298.77495244</v>
      </c>
      <c r="V44" s="285">
        <f t="shared" si="1"/>
        <v>0</v>
      </c>
      <c r="W44" s="285">
        <f t="shared" si="2"/>
        <v>0</v>
      </c>
      <c r="X44" s="285">
        <f>SUMIFS('RENCANA PEMBAYARAN'!$G:$G,'RENCANA PEMBAYARAN'!$H:$H,$AB$24,'RENCANA PEMBAYARAN'!$D:$D,C44,'RENCANA PEMBAYARAN'!$E:$E,RANGKUMAN!$X$25)</f>
        <v>440000000</v>
      </c>
      <c r="Y44" s="291">
        <f>SUMIFS(HEDGING!$C:$C,HEDGING!$B:$B,$P$24,HEDGING!$E:$E,#REF!,HEDGING!$D:$D,RANGKUMAN!#REF!)+Y43-X44</f>
        <v>-1147071364654.8943</v>
      </c>
      <c r="Z44" s="285">
        <f>((+T44*KURS!$G$28)+(V44*KURS!$G$15)+(W44*KURS!$G$12)+X44)</f>
        <v>76150194575.346527</v>
      </c>
      <c r="AA44" s="291">
        <f t="shared" si="4"/>
        <v>-4223158271436.7017</v>
      </c>
    </row>
    <row r="45" spans="2:27" ht="15.75">
      <c r="B45" s="279">
        <v>19</v>
      </c>
      <c r="C45" s="96">
        <f t="shared" si="5"/>
        <v>42991</v>
      </c>
      <c r="D45" s="285">
        <f>SUMIFS('RENCANA PEMBAYARAN'!$G:$G,'RENCANA PEMBAYARAN'!$H:$H,$D$24,'RENCANA PEMBAYARAN'!$D:$D,C45,'RENCANA PEMBAYARAN'!$E:$E,RANGKUMAN!$D$25)</f>
        <v>11793.21</v>
      </c>
      <c r="E45" s="286">
        <f>SUMIFS(HEDGING!$C:$C,HEDGING!$B:$B,$D$24,HEDGING!$E:$E,C45,HEDGING!$D:$D,RANGKUMAN!$D$25)+E44-D45</f>
        <v>-47971986.279999994</v>
      </c>
      <c r="F45" s="285">
        <f>SUMIFS('RENCANA PEMBAYARAN'!$G:$G,'RENCANA PEMBAYARAN'!$H:$H,$D$24,'RENCANA PEMBAYARAN'!$D:$D,C45,'RENCANA PEMBAYARAN'!$E:$E,RANGKUMAN!$F$25)</f>
        <v>0</v>
      </c>
      <c r="G45" s="285">
        <f>SUMIFS('RENCANA PEMBAYARAN'!$G:$G,'RENCANA PEMBAYARAN'!$H:$H,$D$24,'RENCANA PEMBAYARAN'!$D:$D,C45,'RENCANA PEMBAYARAN'!$E:$E,RANGKUMAN!$G$25)</f>
        <v>0</v>
      </c>
      <c r="H45" s="285">
        <f>SUMIFS('RENCANA PEMBAYARAN'!$G:$G,'RENCANA PEMBAYARAN'!$H:$H,$H$24,'RENCANA PEMBAYARAN'!$D:$D,C45,'RENCANA PEMBAYARAN'!$E:$E,RANGKUMAN!$H$25)</f>
        <v>1944446.73</v>
      </c>
      <c r="I45" s="286">
        <f>SUMIFS(HEDGING!$C:$C,HEDGING!$B:$B,$H$24,HEDGING!$E:$E,C45,HEDGING!$D:$D,RANGKUMAN!$H$25)+I44-H45</f>
        <v>-112059962.73730537</v>
      </c>
      <c r="J45" s="285">
        <f>SUMIFS('RENCANA PEMBAYARAN'!$G:$G,'RENCANA PEMBAYARAN'!$H:$H,$H$24,'RENCANA PEMBAYARAN'!$D:$D,C45,'RENCANA PEMBAYARAN'!$E:$E,RANGKUMAN!$J$25)</f>
        <v>0</v>
      </c>
      <c r="K45" s="285">
        <f>SUMIFS('RENCANA PEMBAYARAN'!$G:$G,'RENCANA PEMBAYARAN'!$H:$H,$H$24,'RENCANA PEMBAYARAN'!$D:$D,C45,'RENCANA PEMBAYARAN'!$E:$E,RANGKUMAN!$K$25)</f>
        <v>0</v>
      </c>
      <c r="L45" s="285">
        <f>SUMIFS('RENCANA PEMBAYARAN'!$G:$G,'RENCANA PEMBAYARAN'!$H:$H,$L$24,'RENCANA PEMBAYARAN'!$D:$D,C45,'RENCANA PEMBAYARAN'!$E:$E,RANGKUMAN!$L$25)</f>
        <v>2961189.4</v>
      </c>
      <c r="M45" s="286">
        <f>SUMIFS(HEDGING!$C:$C,HEDGING!$B:$B,$L$24,HEDGING!$E:$E,C45,HEDGING!$D:$D,RANGKUMAN!$L$25)+M44-L45</f>
        <v>-81582842.917647064</v>
      </c>
      <c r="N45" s="285">
        <f>SUMIFS('RENCANA PEMBAYARAN'!$G:$G,'RENCANA PEMBAYARAN'!$H:$H,$L$24,'RENCANA PEMBAYARAN'!$D:$D,C45,'RENCANA PEMBAYARAN'!$E:$E,RANGKUMAN!$N$25)</f>
        <v>0</v>
      </c>
      <c r="O45" s="285">
        <f>SUMIFS('RENCANA PEMBAYARAN'!$G:$G,'RENCANA PEMBAYARAN'!$H:$H,$L$24,'RENCANA PEMBAYARAN'!$D:$D,C45,'RENCANA PEMBAYARAN'!$E:$E,RANGKUMAN!$O$25)</f>
        <v>0</v>
      </c>
      <c r="P45" s="285">
        <f>SUMIFS('RENCANA PEMBAYARAN'!$G:$G,'RENCANA PEMBAYARAN'!$H:$H,$P$24,'RENCANA PEMBAYARAN'!$D:$D,C45,'RENCANA PEMBAYARAN'!$E:$E,RANGKUMAN!$P$25)</f>
        <v>0</v>
      </c>
      <c r="Q45" s="286">
        <f>SUMIFS(HEDGING!$C:$C,HEDGING!$B:$B,$P$24,HEDGING!$E:$E,#REF!,HEDGING!$D:$D,RANGKUMAN!$P$25)+Q44-P45</f>
        <v>600063.81999999995</v>
      </c>
      <c r="R45" s="285">
        <f>SUMIFS('RENCANA PEMBAYARAN'!$G:$G,'RENCANA PEMBAYARAN'!$H:$H,$P$24,'RENCANA PEMBAYARAN'!$D:$D,C45,'RENCANA PEMBAYARAN'!$E:$E,RANGKUMAN!$R$25)</f>
        <v>0</v>
      </c>
      <c r="S45" s="285">
        <f>SUMIFS('RENCANA PEMBAYARAN'!$G:$G,'RENCANA PEMBAYARAN'!$H:$H,$P$24,'RENCANA PEMBAYARAN'!$D:$D,C45,'RENCANA PEMBAYARAN'!$E:$E,RANGKUMAN!$S$25)</f>
        <v>0</v>
      </c>
      <c r="T45" s="285">
        <f t="shared" si="0"/>
        <v>4917429.34</v>
      </c>
      <c r="U45" s="286">
        <f t="shared" si="3"/>
        <v>-241014728.11495245</v>
      </c>
      <c r="V45" s="285">
        <f t="shared" si="1"/>
        <v>0</v>
      </c>
      <c r="W45" s="285">
        <f t="shared" si="2"/>
        <v>0</v>
      </c>
      <c r="X45" s="285">
        <f>SUMIFS('RENCANA PEMBAYARAN'!$G:$G,'RENCANA PEMBAYARAN'!$H:$H,$AB$24,'RENCANA PEMBAYARAN'!$D:$D,C45,'RENCANA PEMBAYARAN'!$E:$E,RANGKUMAN!$X$25)</f>
        <v>0</v>
      </c>
      <c r="Y45" s="291">
        <f>SUMIFS(HEDGING!$C:$C,HEDGING!$B:$B,$P$24,HEDGING!$E:$E,#REF!,HEDGING!$D:$D,RANGKUMAN!#REF!)+Y44-X45</f>
        <v>-1147071364654.8943</v>
      </c>
      <c r="Z45" s="285">
        <f>((+T45*KURS!$G$28)+(V45*KURS!$G$15)+(W45*KURS!$G$12)+X45)</f>
        <v>65608342254.279999</v>
      </c>
      <c r="AA45" s="291">
        <f t="shared" si="4"/>
        <v>-4288766613690.9814</v>
      </c>
    </row>
    <row r="46" spans="2:27" ht="15.75">
      <c r="B46" s="279">
        <v>20</v>
      </c>
      <c r="C46" s="96">
        <f t="shared" si="5"/>
        <v>42992</v>
      </c>
      <c r="D46" s="285">
        <f>SUMIFS('RENCANA PEMBAYARAN'!$G:$G,'RENCANA PEMBAYARAN'!$H:$H,$D$24,'RENCANA PEMBAYARAN'!$D:$D,C46,'RENCANA PEMBAYARAN'!$E:$E,RANGKUMAN!$D$25)</f>
        <v>0</v>
      </c>
      <c r="E46" s="286">
        <f>SUMIFS(HEDGING!$C:$C,HEDGING!$B:$B,$D$24,HEDGING!$E:$E,C46,HEDGING!$D:$D,RANGKUMAN!$D$25)+E45-D46</f>
        <v>-47971986.279999994</v>
      </c>
      <c r="F46" s="285">
        <f>SUMIFS('RENCANA PEMBAYARAN'!$G:$G,'RENCANA PEMBAYARAN'!$H:$H,$D$24,'RENCANA PEMBAYARAN'!$D:$D,C46,'RENCANA PEMBAYARAN'!$E:$E,RANGKUMAN!$F$25)</f>
        <v>0</v>
      </c>
      <c r="G46" s="285">
        <f>SUMIFS('RENCANA PEMBAYARAN'!$G:$G,'RENCANA PEMBAYARAN'!$H:$H,$D$24,'RENCANA PEMBAYARAN'!$D:$D,C46,'RENCANA PEMBAYARAN'!$E:$E,RANGKUMAN!$G$25)</f>
        <v>0</v>
      </c>
      <c r="H46" s="285">
        <f>SUMIFS('RENCANA PEMBAYARAN'!$G:$G,'RENCANA PEMBAYARAN'!$H:$H,$H$24,'RENCANA PEMBAYARAN'!$D:$D,C46,'RENCANA PEMBAYARAN'!$E:$E,RANGKUMAN!$H$25)</f>
        <v>0</v>
      </c>
      <c r="I46" s="286">
        <f>SUMIFS(HEDGING!$C:$C,HEDGING!$B:$B,$H$24,HEDGING!$E:$E,C46,HEDGING!$D:$D,RANGKUMAN!$H$25)+I45-H46</f>
        <v>-112059962.73730537</v>
      </c>
      <c r="J46" s="285">
        <f>SUMIFS('RENCANA PEMBAYARAN'!$G:$G,'RENCANA PEMBAYARAN'!$H:$H,$H$24,'RENCANA PEMBAYARAN'!$D:$D,C46,'RENCANA PEMBAYARAN'!$E:$E,RANGKUMAN!$J$25)</f>
        <v>0</v>
      </c>
      <c r="K46" s="285">
        <f>SUMIFS('RENCANA PEMBAYARAN'!$G:$G,'RENCANA PEMBAYARAN'!$H:$H,$H$24,'RENCANA PEMBAYARAN'!$D:$D,C46,'RENCANA PEMBAYARAN'!$E:$E,RANGKUMAN!$K$25)</f>
        <v>0</v>
      </c>
      <c r="L46" s="285">
        <f>SUMIFS('RENCANA PEMBAYARAN'!$G:$G,'RENCANA PEMBAYARAN'!$H:$H,$L$24,'RENCANA PEMBAYARAN'!$D:$D,C46,'RENCANA PEMBAYARAN'!$E:$E,RANGKUMAN!$L$25)</f>
        <v>0</v>
      </c>
      <c r="M46" s="286">
        <f>SUMIFS(HEDGING!$C:$C,HEDGING!$B:$B,$L$24,HEDGING!$E:$E,C46,HEDGING!$D:$D,RANGKUMAN!$L$25)+M45-L46</f>
        <v>-81582842.917647064</v>
      </c>
      <c r="N46" s="285">
        <f>SUMIFS('RENCANA PEMBAYARAN'!$G:$G,'RENCANA PEMBAYARAN'!$H:$H,$L$24,'RENCANA PEMBAYARAN'!$D:$D,C46,'RENCANA PEMBAYARAN'!$E:$E,RANGKUMAN!$N$25)</f>
        <v>0</v>
      </c>
      <c r="O46" s="285">
        <f>SUMIFS('RENCANA PEMBAYARAN'!$G:$G,'RENCANA PEMBAYARAN'!$H:$H,$L$24,'RENCANA PEMBAYARAN'!$D:$D,C46,'RENCANA PEMBAYARAN'!$E:$E,RANGKUMAN!$O$25)</f>
        <v>0</v>
      </c>
      <c r="P46" s="285">
        <f>SUMIFS('RENCANA PEMBAYARAN'!$G:$G,'RENCANA PEMBAYARAN'!$H:$H,$P$24,'RENCANA PEMBAYARAN'!$D:$D,C46,'RENCANA PEMBAYARAN'!$E:$E,RANGKUMAN!$P$25)</f>
        <v>0</v>
      </c>
      <c r="Q46" s="286">
        <f>SUMIFS(HEDGING!$C:$C,HEDGING!$B:$B,$P$24,HEDGING!$E:$E,#REF!,HEDGING!$D:$D,RANGKUMAN!$P$25)+Q45-P46</f>
        <v>600063.81999999995</v>
      </c>
      <c r="R46" s="285">
        <f>SUMIFS('RENCANA PEMBAYARAN'!$G:$G,'RENCANA PEMBAYARAN'!$H:$H,$P$24,'RENCANA PEMBAYARAN'!$D:$D,C46,'RENCANA PEMBAYARAN'!$E:$E,RANGKUMAN!$R$25)</f>
        <v>0</v>
      </c>
      <c r="S46" s="285">
        <f>SUMIFS('RENCANA PEMBAYARAN'!$G:$G,'RENCANA PEMBAYARAN'!$H:$H,$P$24,'RENCANA PEMBAYARAN'!$D:$D,C46,'RENCANA PEMBAYARAN'!$E:$E,RANGKUMAN!$S$25)</f>
        <v>0</v>
      </c>
      <c r="T46" s="285">
        <f t="shared" si="0"/>
        <v>0</v>
      </c>
      <c r="U46" s="286">
        <f t="shared" si="3"/>
        <v>-241014728.11495245</v>
      </c>
      <c r="V46" s="285">
        <f t="shared" si="1"/>
        <v>0</v>
      </c>
      <c r="W46" s="285">
        <f t="shared" si="2"/>
        <v>0</v>
      </c>
      <c r="X46" s="285">
        <f>SUMIFS('RENCANA PEMBAYARAN'!$G:$G,'RENCANA PEMBAYARAN'!$H:$H,$AB$24,'RENCANA PEMBAYARAN'!$D:$D,C46,'RENCANA PEMBAYARAN'!$E:$E,RANGKUMAN!$X$25)</f>
        <v>0</v>
      </c>
      <c r="Y46" s="291">
        <f>SUMIFS(HEDGING!$C:$C,HEDGING!$B:$B,$P$24,HEDGING!$E:$E,#REF!,HEDGING!$D:$D,RANGKUMAN!#REF!)+Y45-X46</f>
        <v>-1147071364654.8943</v>
      </c>
      <c r="Z46" s="285">
        <f>((+T46*KURS!$G$28)+(V46*KURS!$G$15)+(W46*KURS!$G$12)+X46)</f>
        <v>0</v>
      </c>
      <c r="AA46" s="291">
        <f t="shared" si="4"/>
        <v>-4288766613690.9814</v>
      </c>
    </row>
    <row r="47" spans="2:27" ht="15.75">
      <c r="B47" s="279">
        <v>21</v>
      </c>
      <c r="C47" s="96">
        <f t="shared" si="5"/>
        <v>42993</v>
      </c>
      <c r="D47" s="285">
        <f>SUMIFS('RENCANA PEMBAYARAN'!$G:$G,'RENCANA PEMBAYARAN'!$H:$H,$D$24,'RENCANA PEMBAYARAN'!$D:$D,C47,'RENCANA PEMBAYARAN'!$E:$E,RANGKUMAN!$D$25)</f>
        <v>28660959.059999995</v>
      </c>
      <c r="E47" s="286">
        <f>SUMIFS(HEDGING!$C:$C,HEDGING!$B:$B,$D$24,HEDGING!$E:$E,C47,HEDGING!$D:$D,RANGKUMAN!$D$25)+E46-D47</f>
        <v>-76632945.339999989</v>
      </c>
      <c r="F47" s="285">
        <f>SUMIFS('RENCANA PEMBAYARAN'!$G:$G,'RENCANA PEMBAYARAN'!$H:$H,$D$24,'RENCANA PEMBAYARAN'!$D:$D,C47,'RENCANA PEMBAYARAN'!$E:$E,RANGKUMAN!$F$25)</f>
        <v>3008375659.3942604</v>
      </c>
      <c r="G47" s="285">
        <f>SUMIFS('RENCANA PEMBAYARAN'!$G:$G,'RENCANA PEMBAYARAN'!$H:$H,$D$24,'RENCANA PEMBAYARAN'!$D:$D,C47,'RENCANA PEMBAYARAN'!$E:$E,RANGKUMAN!$G$25)</f>
        <v>0</v>
      </c>
      <c r="H47" s="285">
        <f>SUMIFS('RENCANA PEMBAYARAN'!$G:$G,'RENCANA PEMBAYARAN'!$H:$H,$H$24,'RENCANA PEMBAYARAN'!$D:$D,C47,'RENCANA PEMBAYARAN'!$E:$E,RANGKUMAN!$H$25)</f>
        <v>0</v>
      </c>
      <c r="I47" s="286">
        <f>SUMIFS(HEDGING!$C:$C,HEDGING!$B:$B,$H$24,HEDGING!$E:$E,C47,HEDGING!$D:$D,RANGKUMAN!$H$25)+I46-H47</f>
        <v>-112059962.73730537</v>
      </c>
      <c r="J47" s="285">
        <f>SUMIFS('RENCANA PEMBAYARAN'!$G:$G,'RENCANA PEMBAYARAN'!$H:$H,$H$24,'RENCANA PEMBAYARAN'!$D:$D,C47,'RENCANA PEMBAYARAN'!$E:$E,RANGKUMAN!$J$25)</f>
        <v>0</v>
      </c>
      <c r="K47" s="285">
        <f>SUMIFS('RENCANA PEMBAYARAN'!$G:$G,'RENCANA PEMBAYARAN'!$H:$H,$H$24,'RENCANA PEMBAYARAN'!$D:$D,C47,'RENCANA PEMBAYARAN'!$E:$E,RANGKUMAN!$K$25)</f>
        <v>0</v>
      </c>
      <c r="L47" s="285">
        <f>SUMIFS('RENCANA PEMBAYARAN'!$G:$G,'RENCANA PEMBAYARAN'!$H:$H,$L$24,'RENCANA PEMBAYARAN'!$D:$D,C47,'RENCANA PEMBAYARAN'!$E:$E,RANGKUMAN!$L$25)</f>
        <v>0</v>
      </c>
      <c r="M47" s="286">
        <f>SUMIFS(HEDGING!$C:$C,HEDGING!$B:$B,$L$24,HEDGING!$E:$E,C47,HEDGING!$D:$D,RANGKUMAN!$L$25)+M46-L47</f>
        <v>-81582842.917647064</v>
      </c>
      <c r="N47" s="285">
        <f>SUMIFS('RENCANA PEMBAYARAN'!$G:$G,'RENCANA PEMBAYARAN'!$H:$H,$L$24,'RENCANA PEMBAYARAN'!$D:$D,C47,'RENCANA PEMBAYARAN'!$E:$E,RANGKUMAN!$N$25)</f>
        <v>0</v>
      </c>
      <c r="O47" s="285">
        <f>SUMIFS('RENCANA PEMBAYARAN'!$G:$G,'RENCANA PEMBAYARAN'!$H:$H,$L$24,'RENCANA PEMBAYARAN'!$D:$D,C47,'RENCANA PEMBAYARAN'!$E:$E,RANGKUMAN!$O$25)</f>
        <v>0</v>
      </c>
      <c r="P47" s="285">
        <f>SUMIFS('RENCANA PEMBAYARAN'!$G:$G,'RENCANA PEMBAYARAN'!$H:$H,$P$24,'RENCANA PEMBAYARAN'!$D:$D,C47,'RENCANA PEMBAYARAN'!$E:$E,RANGKUMAN!$P$25)</f>
        <v>0</v>
      </c>
      <c r="Q47" s="286">
        <f>SUMIFS(HEDGING!$C:$C,HEDGING!$B:$B,$P$24,HEDGING!$E:$E,#REF!,HEDGING!$D:$D,RANGKUMAN!$P$25)+Q46-P47</f>
        <v>600063.81999999995</v>
      </c>
      <c r="R47" s="285">
        <f>SUMIFS('RENCANA PEMBAYARAN'!$G:$G,'RENCANA PEMBAYARAN'!$H:$H,$P$24,'RENCANA PEMBAYARAN'!$D:$D,C47,'RENCANA PEMBAYARAN'!$E:$E,RANGKUMAN!$R$25)</f>
        <v>0</v>
      </c>
      <c r="S47" s="285">
        <f>SUMIFS('RENCANA PEMBAYARAN'!$G:$G,'RENCANA PEMBAYARAN'!$H:$H,$P$24,'RENCANA PEMBAYARAN'!$D:$D,C47,'RENCANA PEMBAYARAN'!$E:$E,RANGKUMAN!$S$25)</f>
        <v>0</v>
      </c>
      <c r="T47" s="285">
        <f t="shared" si="0"/>
        <v>28660959.059999995</v>
      </c>
      <c r="U47" s="286">
        <f t="shared" si="3"/>
        <v>-269675687.17495245</v>
      </c>
      <c r="V47" s="285">
        <f t="shared" si="1"/>
        <v>3008375659.3942604</v>
      </c>
      <c r="W47" s="285">
        <f t="shared" si="2"/>
        <v>0</v>
      </c>
      <c r="X47" s="285">
        <f>SUMIFS('RENCANA PEMBAYARAN'!$G:$G,'RENCANA PEMBAYARAN'!$H:$H,$AB$24,'RENCANA PEMBAYARAN'!$D:$D,C47,'RENCANA PEMBAYARAN'!$E:$E,RANGKUMAN!$X$25)</f>
        <v>0</v>
      </c>
      <c r="Y47" s="291">
        <f>SUMIFS(HEDGING!$C:$C,HEDGING!$B:$B,$P$24,HEDGING!$E:$E,#REF!,HEDGING!$D:$D,RANGKUMAN!#REF!)+Y46-X47</f>
        <v>-1147071364654.8943</v>
      </c>
      <c r="Z47" s="285">
        <f>((+T47*KURS!$G$28)+(V47*KURS!$G$15)+(W47*KURS!$G$12)+X47)</f>
        <v>748531733361.97485</v>
      </c>
      <c r="AA47" s="291">
        <f t="shared" si="4"/>
        <v>-5037298347052.9561</v>
      </c>
    </row>
    <row r="48" spans="2:27" ht="15.75">
      <c r="B48" s="279">
        <v>22</v>
      </c>
      <c r="C48" s="96">
        <f t="shared" si="5"/>
        <v>42994</v>
      </c>
      <c r="D48" s="285">
        <f>SUMIFS('RENCANA PEMBAYARAN'!$G:$G,'RENCANA PEMBAYARAN'!$H:$H,$D$24,'RENCANA PEMBAYARAN'!$D:$D,C48,'RENCANA PEMBAYARAN'!$E:$E,RANGKUMAN!$D$25)</f>
        <v>0</v>
      </c>
      <c r="E48" s="286">
        <f>SUMIFS(HEDGING!$C:$C,HEDGING!$B:$B,$D$24,HEDGING!$E:$E,C48,HEDGING!$D:$D,RANGKUMAN!$D$25)+E47-D48</f>
        <v>-76632945.339999989</v>
      </c>
      <c r="F48" s="285">
        <f>SUMIFS('RENCANA PEMBAYARAN'!$G:$G,'RENCANA PEMBAYARAN'!$H:$H,$D$24,'RENCANA PEMBAYARAN'!$D:$D,C48,'RENCANA PEMBAYARAN'!$E:$E,RANGKUMAN!$F$25)</f>
        <v>0</v>
      </c>
      <c r="G48" s="285">
        <f>SUMIFS('RENCANA PEMBAYARAN'!$G:$G,'RENCANA PEMBAYARAN'!$H:$H,$D$24,'RENCANA PEMBAYARAN'!$D:$D,C48,'RENCANA PEMBAYARAN'!$E:$E,RANGKUMAN!$G$25)</f>
        <v>0</v>
      </c>
      <c r="H48" s="285">
        <f>SUMIFS('RENCANA PEMBAYARAN'!$G:$G,'RENCANA PEMBAYARAN'!$H:$H,$H$24,'RENCANA PEMBAYARAN'!$D:$D,C48,'RENCANA PEMBAYARAN'!$E:$E,RANGKUMAN!$H$25)</f>
        <v>0</v>
      </c>
      <c r="I48" s="286">
        <f>SUMIFS(HEDGING!$C:$C,HEDGING!$B:$B,$H$24,HEDGING!$E:$E,C48,HEDGING!$D:$D,RANGKUMAN!$H$25)+I47-H48</f>
        <v>-112059962.73730537</v>
      </c>
      <c r="J48" s="285">
        <f>SUMIFS('RENCANA PEMBAYARAN'!$G:$G,'RENCANA PEMBAYARAN'!$H:$H,$H$24,'RENCANA PEMBAYARAN'!$D:$D,C48,'RENCANA PEMBAYARAN'!$E:$E,RANGKUMAN!$J$25)</f>
        <v>0</v>
      </c>
      <c r="K48" s="285">
        <f>SUMIFS('RENCANA PEMBAYARAN'!$G:$G,'RENCANA PEMBAYARAN'!$H:$H,$H$24,'RENCANA PEMBAYARAN'!$D:$D,C48,'RENCANA PEMBAYARAN'!$E:$E,RANGKUMAN!$K$25)</f>
        <v>0</v>
      </c>
      <c r="L48" s="285">
        <f>SUMIFS('RENCANA PEMBAYARAN'!$G:$G,'RENCANA PEMBAYARAN'!$H:$H,$L$24,'RENCANA PEMBAYARAN'!$D:$D,C48,'RENCANA PEMBAYARAN'!$E:$E,RANGKUMAN!$L$25)</f>
        <v>0</v>
      </c>
      <c r="M48" s="286">
        <f>SUMIFS(HEDGING!$C:$C,HEDGING!$B:$B,$L$24,HEDGING!$E:$E,C48,HEDGING!$D:$D,RANGKUMAN!$L$25)+M47-L48</f>
        <v>-81582842.917647064</v>
      </c>
      <c r="N48" s="285">
        <f>SUMIFS('RENCANA PEMBAYARAN'!$G:$G,'RENCANA PEMBAYARAN'!$H:$H,$L$24,'RENCANA PEMBAYARAN'!$D:$D,C48,'RENCANA PEMBAYARAN'!$E:$E,RANGKUMAN!$N$25)</f>
        <v>0</v>
      </c>
      <c r="O48" s="285">
        <f>SUMIFS('RENCANA PEMBAYARAN'!$G:$G,'RENCANA PEMBAYARAN'!$H:$H,$L$24,'RENCANA PEMBAYARAN'!$D:$D,C48,'RENCANA PEMBAYARAN'!$E:$E,RANGKUMAN!$O$25)</f>
        <v>0</v>
      </c>
      <c r="P48" s="285">
        <f>SUMIFS('RENCANA PEMBAYARAN'!$G:$G,'RENCANA PEMBAYARAN'!$H:$H,$P$24,'RENCANA PEMBAYARAN'!$D:$D,C48,'RENCANA PEMBAYARAN'!$E:$E,RANGKUMAN!$P$25)</f>
        <v>0</v>
      </c>
      <c r="Q48" s="286">
        <f>SUMIFS(HEDGING!$C:$C,HEDGING!$B:$B,$P$24,HEDGING!$E:$E,#REF!,HEDGING!$D:$D,RANGKUMAN!$P$25)+Q47-P48</f>
        <v>600063.81999999995</v>
      </c>
      <c r="R48" s="285">
        <f>SUMIFS('RENCANA PEMBAYARAN'!$G:$G,'RENCANA PEMBAYARAN'!$H:$H,$P$24,'RENCANA PEMBAYARAN'!$D:$D,C48,'RENCANA PEMBAYARAN'!$E:$E,RANGKUMAN!$R$25)</f>
        <v>0</v>
      </c>
      <c r="S48" s="285">
        <f>SUMIFS('RENCANA PEMBAYARAN'!$G:$G,'RENCANA PEMBAYARAN'!$H:$H,$P$24,'RENCANA PEMBAYARAN'!$D:$D,C48,'RENCANA PEMBAYARAN'!$E:$E,RANGKUMAN!$S$25)</f>
        <v>0</v>
      </c>
      <c r="T48" s="285">
        <f t="shared" si="0"/>
        <v>0</v>
      </c>
      <c r="U48" s="286">
        <f t="shared" si="3"/>
        <v>-269675687.17495245</v>
      </c>
      <c r="V48" s="285">
        <f t="shared" si="1"/>
        <v>0</v>
      </c>
      <c r="W48" s="285">
        <f t="shared" si="2"/>
        <v>0</v>
      </c>
      <c r="X48" s="285">
        <f>SUMIFS('RENCANA PEMBAYARAN'!$G:$G,'RENCANA PEMBAYARAN'!$H:$H,$AB$24,'RENCANA PEMBAYARAN'!$D:$D,C48,'RENCANA PEMBAYARAN'!$E:$E,RANGKUMAN!$X$25)</f>
        <v>0</v>
      </c>
      <c r="Y48" s="291">
        <f>SUMIFS(HEDGING!$C:$C,HEDGING!$B:$B,$P$24,HEDGING!$E:$E,#REF!,HEDGING!$D:$D,RANGKUMAN!#REF!)+Y47-X48</f>
        <v>-1147071364654.8943</v>
      </c>
      <c r="Z48" s="285">
        <f>((+T48*KURS!$G$28)+(V48*KURS!$G$15)+(W48*KURS!$G$12)+X48)</f>
        <v>0</v>
      </c>
      <c r="AA48" s="291">
        <f t="shared" si="4"/>
        <v>-5037298347052.9561</v>
      </c>
    </row>
    <row r="49" spans="2:27" ht="15" customHeight="1">
      <c r="B49" s="279">
        <v>23</v>
      </c>
      <c r="C49" s="96">
        <f t="shared" si="5"/>
        <v>42995</v>
      </c>
      <c r="D49" s="285">
        <f>SUMIFS('RENCANA PEMBAYARAN'!$G:$G,'RENCANA PEMBAYARAN'!$H:$H,$D$24,'RENCANA PEMBAYARAN'!$D:$D,C49,'RENCANA PEMBAYARAN'!$E:$E,RANGKUMAN!$D$25)</f>
        <v>0</v>
      </c>
      <c r="E49" s="286">
        <f>SUMIFS(HEDGING!$C:$C,HEDGING!$B:$B,$D$24,HEDGING!$E:$E,C49,HEDGING!$D:$D,RANGKUMAN!$D$25)+E48-D49</f>
        <v>-76632945.339999989</v>
      </c>
      <c r="F49" s="285">
        <f>SUMIFS('RENCANA PEMBAYARAN'!$G:$G,'RENCANA PEMBAYARAN'!$H:$H,$D$24,'RENCANA PEMBAYARAN'!$D:$D,C49,'RENCANA PEMBAYARAN'!$E:$E,RANGKUMAN!$F$25)</f>
        <v>0</v>
      </c>
      <c r="G49" s="285">
        <f>SUMIFS('RENCANA PEMBAYARAN'!$G:$G,'RENCANA PEMBAYARAN'!$H:$H,$D$24,'RENCANA PEMBAYARAN'!$D:$D,C49,'RENCANA PEMBAYARAN'!$E:$E,RANGKUMAN!$G$25)</f>
        <v>0</v>
      </c>
      <c r="H49" s="285">
        <f>SUMIFS('RENCANA PEMBAYARAN'!$G:$G,'RENCANA PEMBAYARAN'!$H:$H,$H$24,'RENCANA PEMBAYARAN'!$D:$D,C49,'RENCANA PEMBAYARAN'!$E:$E,RANGKUMAN!$H$25)</f>
        <v>0</v>
      </c>
      <c r="I49" s="286">
        <f>SUMIFS(HEDGING!$C:$C,HEDGING!$B:$B,$H$24,HEDGING!$E:$E,C49,HEDGING!$D:$D,RANGKUMAN!$H$25)+I48-H49</f>
        <v>-112059962.73730537</v>
      </c>
      <c r="J49" s="285">
        <f>SUMIFS('RENCANA PEMBAYARAN'!$G:$G,'RENCANA PEMBAYARAN'!$H:$H,$H$24,'RENCANA PEMBAYARAN'!$D:$D,C49,'RENCANA PEMBAYARAN'!$E:$E,RANGKUMAN!$J$25)</f>
        <v>0</v>
      </c>
      <c r="K49" s="285">
        <f>SUMIFS('RENCANA PEMBAYARAN'!$G:$G,'RENCANA PEMBAYARAN'!$H:$H,$H$24,'RENCANA PEMBAYARAN'!$D:$D,C49,'RENCANA PEMBAYARAN'!$E:$E,RANGKUMAN!$K$25)</f>
        <v>0</v>
      </c>
      <c r="L49" s="285">
        <f>SUMIFS('RENCANA PEMBAYARAN'!$G:$G,'RENCANA PEMBAYARAN'!$H:$H,$L$24,'RENCANA PEMBAYARAN'!$D:$D,C49,'RENCANA PEMBAYARAN'!$E:$E,RANGKUMAN!$L$25)</f>
        <v>0</v>
      </c>
      <c r="M49" s="286">
        <f>SUMIFS(HEDGING!$C:$C,HEDGING!$B:$B,$L$24,HEDGING!$E:$E,C49,HEDGING!$D:$D,RANGKUMAN!$L$25)+M48-L49</f>
        <v>-81582842.917647064</v>
      </c>
      <c r="N49" s="285">
        <f>SUMIFS('RENCANA PEMBAYARAN'!$G:$G,'RENCANA PEMBAYARAN'!$H:$H,$L$24,'RENCANA PEMBAYARAN'!$D:$D,C49,'RENCANA PEMBAYARAN'!$E:$E,RANGKUMAN!$N$25)</f>
        <v>0</v>
      </c>
      <c r="O49" s="285">
        <f>SUMIFS('RENCANA PEMBAYARAN'!$G:$G,'RENCANA PEMBAYARAN'!$H:$H,$L$24,'RENCANA PEMBAYARAN'!$D:$D,C49,'RENCANA PEMBAYARAN'!$E:$E,RANGKUMAN!$O$25)</f>
        <v>0</v>
      </c>
      <c r="P49" s="285">
        <f>SUMIFS('RENCANA PEMBAYARAN'!$G:$G,'RENCANA PEMBAYARAN'!$H:$H,$P$24,'RENCANA PEMBAYARAN'!$D:$D,C49,'RENCANA PEMBAYARAN'!$E:$E,RANGKUMAN!$P$25)</f>
        <v>0</v>
      </c>
      <c r="Q49" s="286">
        <f>SUMIFS(HEDGING!$C:$C,HEDGING!$B:$B,$P$24,HEDGING!$E:$E,#REF!,HEDGING!$D:$D,RANGKUMAN!$P$25)+Q48-P49</f>
        <v>600063.81999999995</v>
      </c>
      <c r="R49" s="285">
        <f>SUMIFS('RENCANA PEMBAYARAN'!$G:$G,'RENCANA PEMBAYARAN'!$H:$H,$P$24,'RENCANA PEMBAYARAN'!$D:$D,C49,'RENCANA PEMBAYARAN'!$E:$E,RANGKUMAN!$R$25)</f>
        <v>0</v>
      </c>
      <c r="S49" s="285">
        <f>SUMIFS('RENCANA PEMBAYARAN'!$G:$G,'RENCANA PEMBAYARAN'!$H:$H,$P$24,'RENCANA PEMBAYARAN'!$D:$D,C49,'RENCANA PEMBAYARAN'!$E:$E,RANGKUMAN!$S$25)</f>
        <v>0</v>
      </c>
      <c r="T49" s="285">
        <f t="shared" si="0"/>
        <v>0</v>
      </c>
      <c r="U49" s="286">
        <f t="shared" si="3"/>
        <v>-269675687.17495245</v>
      </c>
      <c r="V49" s="285">
        <f t="shared" si="1"/>
        <v>0</v>
      </c>
      <c r="W49" s="285">
        <f t="shared" si="2"/>
        <v>0</v>
      </c>
      <c r="X49" s="285">
        <f>SUMIFS('RENCANA PEMBAYARAN'!$G:$G,'RENCANA PEMBAYARAN'!$H:$H,$AB$24,'RENCANA PEMBAYARAN'!$D:$D,C49,'RENCANA PEMBAYARAN'!$E:$E,RANGKUMAN!$X$25)</f>
        <v>0</v>
      </c>
      <c r="Y49" s="291">
        <f>SUMIFS(HEDGING!$C:$C,HEDGING!$B:$B,$P$24,HEDGING!$E:$E,#REF!,HEDGING!$D:$D,RANGKUMAN!#REF!)+Y48-X49</f>
        <v>-1147071364654.8943</v>
      </c>
      <c r="Z49" s="285">
        <f>((+T49*KURS!$G$28)+(V49*KURS!$G$15)+(W49*KURS!$G$12)+X49)</f>
        <v>0</v>
      </c>
      <c r="AA49" s="291">
        <f t="shared" si="4"/>
        <v>-5037298347052.9561</v>
      </c>
    </row>
    <row r="50" spans="2:27" ht="15.75">
      <c r="B50" s="279">
        <v>24</v>
      </c>
      <c r="C50" s="96">
        <f t="shared" si="5"/>
        <v>42996</v>
      </c>
      <c r="D50" s="285">
        <f>SUMIFS('RENCANA PEMBAYARAN'!$G:$G,'RENCANA PEMBAYARAN'!$H:$H,$D$24,'RENCANA PEMBAYARAN'!$D:$D,C50,'RENCANA PEMBAYARAN'!$E:$E,RANGKUMAN!$D$25)</f>
        <v>0</v>
      </c>
      <c r="E50" s="286">
        <f>SUMIFS(HEDGING!$C:$C,HEDGING!$B:$B,$D$24,HEDGING!$E:$E,C50,HEDGING!$D:$D,RANGKUMAN!$D$25)+E49-D50</f>
        <v>-76632945.339999989</v>
      </c>
      <c r="F50" s="285">
        <f>SUMIFS('RENCANA PEMBAYARAN'!$G:$G,'RENCANA PEMBAYARAN'!$H:$H,$D$24,'RENCANA PEMBAYARAN'!$D:$D,C50,'RENCANA PEMBAYARAN'!$E:$E,RANGKUMAN!$F$25)</f>
        <v>0</v>
      </c>
      <c r="G50" s="285">
        <f>SUMIFS('RENCANA PEMBAYARAN'!$G:$G,'RENCANA PEMBAYARAN'!$H:$H,$D$24,'RENCANA PEMBAYARAN'!$D:$D,C50,'RENCANA PEMBAYARAN'!$E:$E,RANGKUMAN!$G$25)</f>
        <v>0</v>
      </c>
      <c r="H50" s="285">
        <f>SUMIFS('RENCANA PEMBAYARAN'!$G:$G,'RENCANA PEMBAYARAN'!$H:$H,$H$24,'RENCANA PEMBAYARAN'!$D:$D,C50,'RENCANA PEMBAYARAN'!$E:$E,RANGKUMAN!$H$25)</f>
        <v>0</v>
      </c>
      <c r="I50" s="286">
        <f>SUMIFS(HEDGING!$C:$C,HEDGING!$B:$B,$H$24,HEDGING!$E:$E,C50,HEDGING!$D:$D,RANGKUMAN!$H$25)+I49-H50</f>
        <v>-112059962.73730537</v>
      </c>
      <c r="J50" s="285">
        <f>SUMIFS('RENCANA PEMBAYARAN'!$G:$G,'RENCANA PEMBAYARAN'!$H:$H,$H$24,'RENCANA PEMBAYARAN'!$D:$D,C50,'RENCANA PEMBAYARAN'!$E:$E,RANGKUMAN!$J$25)</f>
        <v>0</v>
      </c>
      <c r="K50" s="285">
        <f>SUMIFS('RENCANA PEMBAYARAN'!$G:$G,'RENCANA PEMBAYARAN'!$H:$H,$H$24,'RENCANA PEMBAYARAN'!$D:$D,C50,'RENCANA PEMBAYARAN'!$E:$E,RANGKUMAN!$K$25)</f>
        <v>0</v>
      </c>
      <c r="L50" s="285">
        <f>SUMIFS('RENCANA PEMBAYARAN'!$G:$G,'RENCANA PEMBAYARAN'!$H:$H,$L$24,'RENCANA PEMBAYARAN'!$D:$D,C50,'RENCANA PEMBAYARAN'!$E:$E,RANGKUMAN!$L$25)</f>
        <v>0</v>
      </c>
      <c r="M50" s="286">
        <f>SUMIFS(HEDGING!$C:$C,HEDGING!$B:$B,$L$24,HEDGING!$E:$E,C50,HEDGING!$D:$D,RANGKUMAN!$L$25)+M49-L50</f>
        <v>-81582842.917647064</v>
      </c>
      <c r="N50" s="285">
        <f>SUMIFS('RENCANA PEMBAYARAN'!$G:$G,'RENCANA PEMBAYARAN'!$H:$H,$L$24,'RENCANA PEMBAYARAN'!$D:$D,C50,'RENCANA PEMBAYARAN'!$E:$E,RANGKUMAN!$N$25)</f>
        <v>0</v>
      </c>
      <c r="O50" s="285">
        <f>SUMIFS('RENCANA PEMBAYARAN'!$G:$G,'RENCANA PEMBAYARAN'!$H:$H,$L$24,'RENCANA PEMBAYARAN'!$D:$D,C50,'RENCANA PEMBAYARAN'!$E:$E,RANGKUMAN!$O$25)</f>
        <v>0</v>
      </c>
      <c r="P50" s="285">
        <f>SUMIFS('RENCANA PEMBAYARAN'!$G:$G,'RENCANA PEMBAYARAN'!$H:$H,$P$24,'RENCANA PEMBAYARAN'!$D:$D,C50,'RENCANA PEMBAYARAN'!$E:$E,RANGKUMAN!$P$25)</f>
        <v>0</v>
      </c>
      <c r="Q50" s="286">
        <f>SUMIFS(HEDGING!$C:$C,HEDGING!$B:$B,$P$24,HEDGING!$E:$E,#REF!,HEDGING!$D:$D,RANGKUMAN!$P$25)+Q49-P50</f>
        <v>600063.81999999995</v>
      </c>
      <c r="R50" s="285">
        <f>SUMIFS('RENCANA PEMBAYARAN'!$G:$G,'RENCANA PEMBAYARAN'!$H:$H,$P$24,'RENCANA PEMBAYARAN'!$D:$D,C50,'RENCANA PEMBAYARAN'!$E:$E,RANGKUMAN!$R$25)</f>
        <v>0</v>
      </c>
      <c r="S50" s="285">
        <f>SUMIFS('RENCANA PEMBAYARAN'!$G:$G,'RENCANA PEMBAYARAN'!$H:$H,$P$24,'RENCANA PEMBAYARAN'!$D:$D,C50,'RENCANA PEMBAYARAN'!$E:$E,RANGKUMAN!$S$25)</f>
        <v>0</v>
      </c>
      <c r="T50" s="285">
        <f t="shared" si="0"/>
        <v>0</v>
      </c>
      <c r="U50" s="286">
        <f t="shared" si="3"/>
        <v>-269675687.17495245</v>
      </c>
      <c r="V50" s="285">
        <f t="shared" si="1"/>
        <v>0</v>
      </c>
      <c r="W50" s="285">
        <f t="shared" si="2"/>
        <v>0</v>
      </c>
      <c r="X50" s="285">
        <f>SUMIFS('RENCANA PEMBAYARAN'!$G:$G,'RENCANA PEMBAYARAN'!$H:$H,$AB$24,'RENCANA PEMBAYARAN'!$D:$D,C50,'RENCANA PEMBAYARAN'!$E:$E,RANGKUMAN!$X$25)</f>
        <v>29734375000.000004</v>
      </c>
      <c r="Y50" s="291">
        <f>SUMIFS(HEDGING!$C:$C,HEDGING!$B:$B,$P$24,HEDGING!$E:$E,#REF!,HEDGING!$D:$D,RANGKUMAN!#REF!)+Y49-X50</f>
        <v>-1176805739654.8943</v>
      </c>
      <c r="Z50" s="285">
        <f>((+T50*KURS!$G$28)+(V50*KURS!$G$15)+(W50*KURS!$G$12)+X50)</f>
        <v>29734375000.000004</v>
      </c>
      <c r="AA50" s="291">
        <f t="shared" si="4"/>
        <v>-5067032722052.9561</v>
      </c>
    </row>
    <row r="51" spans="2:27" ht="15.75">
      <c r="B51" s="279">
        <v>25</v>
      </c>
      <c r="C51" s="96">
        <f t="shared" si="5"/>
        <v>42997</v>
      </c>
      <c r="D51" s="285">
        <f>SUMIFS('RENCANA PEMBAYARAN'!$G:$G,'RENCANA PEMBAYARAN'!$H:$H,$D$24,'RENCANA PEMBAYARAN'!$D:$D,C51,'RENCANA PEMBAYARAN'!$E:$E,RANGKUMAN!$D$25)</f>
        <v>4566083.74</v>
      </c>
      <c r="E51" s="286">
        <f>SUMIFS(HEDGING!$C:$C,HEDGING!$B:$B,$D$24,HEDGING!$E:$E,C51,HEDGING!$D:$D,RANGKUMAN!$D$25)+E50-D51</f>
        <v>-81199029.079999983</v>
      </c>
      <c r="F51" s="285">
        <f>SUMIFS('RENCANA PEMBAYARAN'!$G:$G,'RENCANA PEMBAYARAN'!$H:$H,$D$24,'RENCANA PEMBAYARAN'!$D:$D,C51,'RENCANA PEMBAYARAN'!$E:$E,RANGKUMAN!$F$25)</f>
        <v>0</v>
      </c>
      <c r="G51" s="285">
        <f>SUMIFS('RENCANA PEMBAYARAN'!$G:$G,'RENCANA PEMBAYARAN'!$H:$H,$D$24,'RENCANA PEMBAYARAN'!$D:$D,C51,'RENCANA PEMBAYARAN'!$E:$E,RANGKUMAN!$G$25)</f>
        <v>0</v>
      </c>
      <c r="H51" s="285">
        <f>SUMIFS('RENCANA PEMBAYARAN'!$G:$G,'RENCANA PEMBAYARAN'!$H:$H,$H$24,'RENCANA PEMBAYARAN'!$D:$D,C51,'RENCANA PEMBAYARAN'!$E:$E,RANGKUMAN!$H$25)</f>
        <v>0</v>
      </c>
      <c r="I51" s="286">
        <f>SUMIFS(HEDGING!$C:$C,HEDGING!$B:$B,$H$24,HEDGING!$E:$E,C51,HEDGING!$D:$D,RANGKUMAN!$H$25)+I50-H51</f>
        <v>-112059962.73730537</v>
      </c>
      <c r="J51" s="285">
        <f>SUMIFS('RENCANA PEMBAYARAN'!$G:$G,'RENCANA PEMBAYARAN'!$H:$H,$H$24,'RENCANA PEMBAYARAN'!$D:$D,C51,'RENCANA PEMBAYARAN'!$E:$E,RANGKUMAN!$J$25)</f>
        <v>0</v>
      </c>
      <c r="K51" s="285">
        <f>SUMIFS('RENCANA PEMBAYARAN'!$G:$G,'RENCANA PEMBAYARAN'!$H:$H,$H$24,'RENCANA PEMBAYARAN'!$D:$D,C51,'RENCANA PEMBAYARAN'!$E:$E,RANGKUMAN!$K$25)</f>
        <v>0</v>
      </c>
      <c r="L51" s="285">
        <f>SUMIFS('RENCANA PEMBAYARAN'!$G:$G,'RENCANA PEMBAYARAN'!$H:$H,$L$24,'RENCANA PEMBAYARAN'!$D:$D,C51,'RENCANA PEMBAYARAN'!$E:$E,RANGKUMAN!$L$25)</f>
        <v>0</v>
      </c>
      <c r="M51" s="286">
        <f>SUMIFS(HEDGING!$C:$C,HEDGING!$B:$B,$L$24,HEDGING!$E:$E,C51,HEDGING!$D:$D,RANGKUMAN!$L$25)+M50-L51</f>
        <v>-81582842.917647064</v>
      </c>
      <c r="N51" s="285">
        <f>SUMIFS('RENCANA PEMBAYARAN'!$G:$G,'RENCANA PEMBAYARAN'!$H:$H,$L$24,'RENCANA PEMBAYARAN'!$D:$D,C51,'RENCANA PEMBAYARAN'!$E:$E,RANGKUMAN!$N$25)</f>
        <v>0</v>
      </c>
      <c r="O51" s="285">
        <f>SUMIFS('RENCANA PEMBAYARAN'!$G:$G,'RENCANA PEMBAYARAN'!$H:$H,$L$24,'RENCANA PEMBAYARAN'!$D:$D,C51,'RENCANA PEMBAYARAN'!$E:$E,RANGKUMAN!$O$25)</f>
        <v>0</v>
      </c>
      <c r="P51" s="285">
        <f>SUMIFS('RENCANA PEMBAYARAN'!$G:$G,'RENCANA PEMBAYARAN'!$H:$H,$P$24,'RENCANA PEMBAYARAN'!$D:$D,C51,'RENCANA PEMBAYARAN'!$E:$E,RANGKUMAN!$P$25)</f>
        <v>0</v>
      </c>
      <c r="Q51" s="286">
        <f>SUMIFS(HEDGING!$C:$C,HEDGING!$B:$B,$P$24,HEDGING!$E:$E,#REF!,HEDGING!$D:$D,RANGKUMAN!$P$25)+Q50-P51</f>
        <v>600063.81999999995</v>
      </c>
      <c r="R51" s="285">
        <f>SUMIFS('RENCANA PEMBAYARAN'!$G:$G,'RENCANA PEMBAYARAN'!$H:$H,$P$24,'RENCANA PEMBAYARAN'!$D:$D,C51,'RENCANA PEMBAYARAN'!$E:$E,RANGKUMAN!$R$25)</f>
        <v>0</v>
      </c>
      <c r="S51" s="285">
        <f>SUMIFS('RENCANA PEMBAYARAN'!$G:$G,'RENCANA PEMBAYARAN'!$H:$H,$P$24,'RENCANA PEMBAYARAN'!$D:$D,C51,'RENCANA PEMBAYARAN'!$E:$E,RANGKUMAN!$S$25)</f>
        <v>0</v>
      </c>
      <c r="T51" s="285">
        <f t="shared" si="0"/>
        <v>4566083.74</v>
      </c>
      <c r="U51" s="286">
        <f t="shared" si="3"/>
        <v>-274241770.91495246</v>
      </c>
      <c r="V51" s="285">
        <f t="shared" si="1"/>
        <v>0</v>
      </c>
      <c r="W51" s="285">
        <f t="shared" si="2"/>
        <v>0</v>
      </c>
      <c r="X51" s="285">
        <f>SUMIFS('RENCANA PEMBAYARAN'!$G:$G,'RENCANA PEMBAYARAN'!$H:$H,$AB$24,'RENCANA PEMBAYARAN'!$D:$D,C51,'RENCANA PEMBAYARAN'!$E:$E,RANGKUMAN!$X$25)</f>
        <v>1858871956869.1199</v>
      </c>
      <c r="Y51" s="291">
        <f>SUMIFS(HEDGING!$C:$C,HEDGING!$B:$B,$P$24,HEDGING!$E:$E,#REF!,HEDGING!$D:$D,RANGKUMAN!#REF!)+Y50-X51</f>
        <v>-3035677696524.0142</v>
      </c>
      <c r="Z51" s="285">
        <f>((+T51*KURS!$G$28)+(V51*KURS!$G$15)+(W51*KURS!$G$12)+X51)</f>
        <v>1919792646128.2</v>
      </c>
      <c r="AA51" s="291">
        <f t="shared" si="4"/>
        <v>-6986825368181.1562</v>
      </c>
    </row>
    <row r="52" spans="2:27" ht="15.75">
      <c r="B52" s="279">
        <v>26</v>
      </c>
      <c r="C52" s="96">
        <f t="shared" si="5"/>
        <v>42998</v>
      </c>
      <c r="D52" s="285">
        <f>SUMIFS('RENCANA PEMBAYARAN'!$G:$G,'RENCANA PEMBAYARAN'!$H:$H,$D$24,'RENCANA PEMBAYARAN'!$D:$D,C52,'RENCANA PEMBAYARAN'!$E:$E,RANGKUMAN!$D$25)</f>
        <v>0</v>
      </c>
      <c r="E52" s="286">
        <f>SUMIFS(HEDGING!$C:$C,HEDGING!$B:$B,$D$24,HEDGING!$E:$E,C52,HEDGING!$D:$D,RANGKUMAN!$D$25)+E51-D52</f>
        <v>-81199029.079999983</v>
      </c>
      <c r="F52" s="285">
        <f>SUMIFS('RENCANA PEMBAYARAN'!$G:$G,'RENCANA PEMBAYARAN'!$H:$H,$D$24,'RENCANA PEMBAYARAN'!$D:$D,C52,'RENCANA PEMBAYARAN'!$E:$E,RANGKUMAN!$F$25)</f>
        <v>0</v>
      </c>
      <c r="G52" s="285">
        <f>SUMIFS('RENCANA PEMBAYARAN'!$G:$G,'RENCANA PEMBAYARAN'!$H:$H,$D$24,'RENCANA PEMBAYARAN'!$D:$D,C52,'RENCANA PEMBAYARAN'!$E:$E,RANGKUMAN!$G$25)</f>
        <v>0</v>
      </c>
      <c r="H52" s="285">
        <f>SUMIFS('RENCANA PEMBAYARAN'!$G:$G,'RENCANA PEMBAYARAN'!$H:$H,$H$24,'RENCANA PEMBAYARAN'!$D:$D,C52,'RENCANA PEMBAYARAN'!$E:$E,RANGKUMAN!$H$25)</f>
        <v>0</v>
      </c>
      <c r="I52" s="286">
        <f>SUMIFS(HEDGING!$C:$C,HEDGING!$B:$B,$H$24,HEDGING!$E:$E,C52,HEDGING!$D:$D,RANGKUMAN!$H$25)+I51-H52</f>
        <v>-112059962.73730537</v>
      </c>
      <c r="J52" s="285">
        <f>SUMIFS('RENCANA PEMBAYARAN'!$G:$G,'RENCANA PEMBAYARAN'!$H:$H,$H$24,'RENCANA PEMBAYARAN'!$D:$D,C52,'RENCANA PEMBAYARAN'!$E:$E,RANGKUMAN!$J$25)</f>
        <v>0</v>
      </c>
      <c r="K52" s="285">
        <f>SUMIFS('RENCANA PEMBAYARAN'!$G:$G,'RENCANA PEMBAYARAN'!$H:$H,$H$24,'RENCANA PEMBAYARAN'!$D:$D,C52,'RENCANA PEMBAYARAN'!$E:$E,RANGKUMAN!$K$25)</f>
        <v>0</v>
      </c>
      <c r="L52" s="285">
        <f>SUMIFS('RENCANA PEMBAYARAN'!$G:$G,'RENCANA PEMBAYARAN'!$H:$H,$L$24,'RENCANA PEMBAYARAN'!$D:$D,C52,'RENCANA PEMBAYARAN'!$E:$E,RANGKUMAN!$L$25)</f>
        <v>0</v>
      </c>
      <c r="M52" s="286">
        <f>SUMIFS(HEDGING!$C:$C,HEDGING!$B:$B,$L$24,HEDGING!$E:$E,C52,HEDGING!$D:$D,RANGKUMAN!$L$25)+M51-L52</f>
        <v>-81582842.917647064</v>
      </c>
      <c r="N52" s="285">
        <f>SUMIFS('RENCANA PEMBAYARAN'!$G:$G,'RENCANA PEMBAYARAN'!$H:$H,$L$24,'RENCANA PEMBAYARAN'!$D:$D,C52,'RENCANA PEMBAYARAN'!$E:$E,RANGKUMAN!$N$25)</f>
        <v>0</v>
      </c>
      <c r="O52" s="285">
        <f>SUMIFS('RENCANA PEMBAYARAN'!$G:$G,'RENCANA PEMBAYARAN'!$H:$H,$L$24,'RENCANA PEMBAYARAN'!$D:$D,C52,'RENCANA PEMBAYARAN'!$E:$E,RANGKUMAN!$O$25)</f>
        <v>0</v>
      </c>
      <c r="P52" s="285">
        <f>SUMIFS('RENCANA PEMBAYARAN'!$G:$G,'RENCANA PEMBAYARAN'!$H:$H,$P$24,'RENCANA PEMBAYARAN'!$D:$D,C52,'RENCANA PEMBAYARAN'!$E:$E,RANGKUMAN!$P$25)</f>
        <v>0</v>
      </c>
      <c r="Q52" s="286">
        <f>SUMIFS(HEDGING!$C:$C,HEDGING!$B:$B,$P$24,HEDGING!$E:$E,#REF!,HEDGING!$D:$D,RANGKUMAN!$P$25)+Q51-P52</f>
        <v>600063.81999999995</v>
      </c>
      <c r="R52" s="285">
        <f>SUMIFS('RENCANA PEMBAYARAN'!$G:$G,'RENCANA PEMBAYARAN'!$H:$H,$P$24,'RENCANA PEMBAYARAN'!$D:$D,C52,'RENCANA PEMBAYARAN'!$E:$E,RANGKUMAN!$R$25)</f>
        <v>0</v>
      </c>
      <c r="S52" s="285">
        <f>SUMIFS('RENCANA PEMBAYARAN'!$G:$G,'RENCANA PEMBAYARAN'!$H:$H,$P$24,'RENCANA PEMBAYARAN'!$D:$D,C52,'RENCANA PEMBAYARAN'!$E:$E,RANGKUMAN!$S$25)</f>
        <v>0</v>
      </c>
      <c r="T52" s="285">
        <f t="shared" si="0"/>
        <v>0</v>
      </c>
      <c r="U52" s="286">
        <f t="shared" si="3"/>
        <v>-274241770.91495246</v>
      </c>
      <c r="V52" s="285">
        <f t="shared" si="1"/>
        <v>0</v>
      </c>
      <c r="W52" s="285">
        <f t="shared" si="2"/>
        <v>0</v>
      </c>
      <c r="X52" s="285">
        <f>SUMIFS('RENCANA PEMBAYARAN'!$G:$G,'RENCANA PEMBAYARAN'!$H:$H,$AB$24,'RENCANA PEMBAYARAN'!$D:$D,C52,'RENCANA PEMBAYARAN'!$E:$E,RANGKUMAN!$X$25)</f>
        <v>251023456572.21957</v>
      </c>
      <c r="Y52" s="291">
        <f>SUMIFS(HEDGING!$C:$C,HEDGING!$B:$B,$P$24,HEDGING!$E:$E,#REF!,HEDGING!$D:$D,RANGKUMAN!#REF!)+Y51-X52</f>
        <v>-3286701153096.2339</v>
      </c>
      <c r="Z52" s="285">
        <f>((+T52*KURS!$G$28)+(V52*KURS!$G$15)+(W52*KURS!$G$12)+X52)</f>
        <v>251023456572.21957</v>
      </c>
      <c r="AA52" s="291">
        <f t="shared" si="4"/>
        <v>-7237848824753.376</v>
      </c>
    </row>
    <row r="53" spans="2:27" ht="15.75">
      <c r="B53" s="279">
        <v>27</v>
      </c>
      <c r="C53" s="96">
        <f t="shared" si="5"/>
        <v>42999</v>
      </c>
      <c r="D53" s="285">
        <f>SUMIFS('RENCANA PEMBAYARAN'!$G:$G,'RENCANA PEMBAYARAN'!$H:$H,$D$24,'RENCANA PEMBAYARAN'!$D:$D,C53,'RENCANA PEMBAYARAN'!$E:$E,RANGKUMAN!$D$25)</f>
        <v>0</v>
      </c>
      <c r="E53" s="286">
        <f>SUMIFS(HEDGING!$C:$C,HEDGING!$B:$B,$D$24,HEDGING!$E:$E,C53,HEDGING!$D:$D,RANGKUMAN!$D$25)+E52-D53</f>
        <v>-81199029.079999983</v>
      </c>
      <c r="F53" s="285">
        <f>SUMIFS('RENCANA PEMBAYARAN'!$G:$G,'RENCANA PEMBAYARAN'!$H:$H,$D$24,'RENCANA PEMBAYARAN'!$D:$D,C53,'RENCANA PEMBAYARAN'!$E:$E,RANGKUMAN!$F$25)</f>
        <v>0</v>
      </c>
      <c r="G53" s="285">
        <f>SUMIFS('RENCANA PEMBAYARAN'!$G:$G,'RENCANA PEMBAYARAN'!$H:$H,$D$24,'RENCANA PEMBAYARAN'!$D:$D,C53,'RENCANA PEMBAYARAN'!$E:$E,RANGKUMAN!$G$25)</f>
        <v>0</v>
      </c>
      <c r="H53" s="285">
        <f>SUMIFS('RENCANA PEMBAYARAN'!$G:$G,'RENCANA PEMBAYARAN'!$H:$H,$H$24,'RENCANA PEMBAYARAN'!$D:$D,C53,'RENCANA PEMBAYARAN'!$E:$E,RANGKUMAN!$H$25)</f>
        <v>0</v>
      </c>
      <c r="I53" s="286">
        <f>SUMIFS(HEDGING!$C:$C,HEDGING!$B:$B,$H$24,HEDGING!$E:$E,C53,HEDGING!$D:$D,RANGKUMAN!$H$25)+I52-H53</f>
        <v>-112059962.73730537</v>
      </c>
      <c r="J53" s="285">
        <f>SUMIFS('RENCANA PEMBAYARAN'!$G:$G,'RENCANA PEMBAYARAN'!$H:$H,$H$24,'RENCANA PEMBAYARAN'!$D:$D,C53,'RENCANA PEMBAYARAN'!$E:$E,RANGKUMAN!$J$25)</f>
        <v>0</v>
      </c>
      <c r="K53" s="285">
        <f>SUMIFS('RENCANA PEMBAYARAN'!$G:$G,'RENCANA PEMBAYARAN'!$H:$H,$H$24,'RENCANA PEMBAYARAN'!$D:$D,C53,'RENCANA PEMBAYARAN'!$E:$E,RANGKUMAN!$K$25)</f>
        <v>0</v>
      </c>
      <c r="L53" s="285">
        <f>SUMIFS('RENCANA PEMBAYARAN'!$G:$G,'RENCANA PEMBAYARAN'!$H:$H,$L$24,'RENCANA PEMBAYARAN'!$D:$D,C53,'RENCANA PEMBAYARAN'!$E:$E,RANGKUMAN!$L$25)</f>
        <v>0</v>
      </c>
      <c r="M53" s="286">
        <f>SUMIFS(HEDGING!$C:$C,HEDGING!$B:$B,$L$24,HEDGING!$E:$E,C53,HEDGING!$D:$D,RANGKUMAN!$L$25)+M52-L53</f>
        <v>-81582842.917647064</v>
      </c>
      <c r="N53" s="285">
        <f>SUMIFS('RENCANA PEMBAYARAN'!$G:$G,'RENCANA PEMBAYARAN'!$H:$H,$L$24,'RENCANA PEMBAYARAN'!$D:$D,C53,'RENCANA PEMBAYARAN'!$E:$E,RANGKUMAN!$N$25)</f>
        <v>0</v>
      </c>
      <c r="O53" s="285">
        <f>SUMIFS('RENCANA PEMBAYARAN'!$G:$G,'RENCANA PEMBAYARAN'!$H:$H,$L$24,'RENCANA PEMBAYARAN'!$D:$D,C53,'RENCANA PEMBAYARAN'!$E:$E,RANGKUMAN!$O$25)</f>
        <v>0</v>
      </c>
      <c r="P53" s="285">
        <f>SUMIFS('RENCANA PEMBAYARAN'!$G:$G,'RENCANA PEMBAYARAN'!$H:$H,$P$24,'RENCANA PEMBAYARAN'!$D:$D,C53,'RENCANA PEMBAYARAN'!$E:$E,RANGKUMAN!$P$25)</f>
        <v>0</v>
      </c>
      <c r="Q53" s="286">
        <f>SUMIFS(HEDGING!$C:$C,HEDGING!$B:$B,$P$24,HEDGING!$E:$E,#REF!,HEDGING!$D:$D,RANGKUMAN!$P$25)+Q52-P53</f>
        <v>600063.81999999995</v>
      </c>
      <c r="R53" s="285">
        <f>SUMIFS('RENCANA PEMBAYARAN'!$G:$G,'RENCANA PEMBAYARAN'!$H:$H,$P$24,'RENCANA PEMBAYARAN'!$D:$D,C53,'RENCANA PEMBAYARAN'!$E:$E,RANGKUMAN!$R$25)</f>
        <v>0</v>
      </c>
      <c r="S53" s="285">
        <f>SUMIFS('RENCANA PEMBAYARAN'!$G:$G,'RENCANA PEMBAYARAN'!$H:$H,$P$24,'RENCANA PEMBAYARAN'!$D:$D,C53,'RENCANA PEMBAYARAN'!$E:$E,RANGKUMAN!$S$25)</f>
        <v>0</v>
      </c>
      <c r="T53" s="285">
        <f t="shared" si="0"/>
        <v>0</v>
      </c>
      <c r="U53" s="286">
        <f t="shared" si="3"/>
        <v>-274241770.91495246</v>
      </c>
      <c r="V53" s="285">
        <f t="shared" si="1"/>
        <v>0</v>
      </c>
      <c r="W53" s="285">
        <f t="shared" si="2"/>
        <v>0</v>
      </c>
      <c r="X53" s="285">
        <f>SUMIFS('RENCANA PEMBAYARAN'!$G:$G,'RENCANA PEMBAYARAN'!$H:$H,$AB$24,'RENCANA PEMBAYARAN'!$D:$D,C53,'RENCANA PEMBAYARAN'!$E:$E,RANGKUMAN!$X$25)</f>
        <v>0</v>
      </c>
      <c r="Y53" s="291">
        <f>SUMIFS(HEDGING!$C:$C,HEDGING!$B:$B,$P$24,HEDGING!$E:$E,#REF!,HEDGING!$D:$D,RANGKUMAN!#REF!)+Y52-X53</f>
        <v>-3286701153096.2339</v>
      </c>
      <c r="Z53" s="285">
        <f>((+T53*KURS!$G$28)+(V53*KURS!$G$15)+(W53*KURS!$G$12)+X53)</f>
        <v>0</v>
      </c>
      <c r="AA53" s="291">
        <f t="shared" si="4"/>
        <v>-7237848824753.376</v>
      </c>
    </row>
    <row r="54" spans="2:27" ht="15.75">
      <c r="B54" s="279">
        <v>28</v>
      </c>
      <c r="C54" s="96">
        <f t="shared" si="5"/>
        <v>43000</v>
      </c>
      <c r="D54" s="285">
        <f>SUMIFS('RENCANA PEMBAYARAN'!$G:$G,'RENCANA PEMBAYARAN'!$H:$H,$D$24,'RENCANA PEMBAYARAN'!$D:$D,C54,'RENCANA PEMBAYARAN'!$E:$E,RANGKUMAN!$D$25)</f>
        <v>0</v>
      </c>
      <c r="E54" s="286">
        <f>SUMIFS(HEDGING!$C:$C,HEDGING!$B:$B,$D$24,HEDGING!$E:$E,C54,HEDGING!$D:$D,RANGKUMAN!$D$25)+E53-D54</f>
        <v>-81199029.079999983</v>
      </c>
      <c r="F54" s="285">
        <f>SUMIFS('RENCANA PEMBAYARAN'!$G:$G,'RENCANA PEMBAYARAN'!$H:$H,$D$24,'RENCANA PEMBAYARAN'!$D:$D,C54,'RENCANA PEMBAYARAN'!$E:$E,RANGKUMAN!$F$25)</f>
        <v>0</v>
      </c>
      <c r="G54" s="285">
        <f>SUMIFS('RENCANA PEMBAYARAN'!$G:$G,'RENCANA PEMBAYARAN'!$H:$H,$D$24,'RENCANA PEMBAYARAN'!$D:$D,C54,'RENCANA PEMBAYARAN'!$E:$E,RANGKUMAN!$G$25)</f>
        <v>0</v>
      </c>
      <c r="H54" s="285">
        <f>SUMIFS('RENCANA PEMBAYARAN'!$G:$G,'RENCANA PEMBAYARAN'!$H:$H,$H$24,'RENCANA PEMBAYARAN'!$D:$D,C54,'RENCANA PEMBAYARAN'!$E:$E,RANGKUMAN!$H$25)</f>
        <v>0</v>
      </c>
      <c r="I54" s="286">
        <f>SUMIFS(HEDGING!$C:$C,HEDGING!$B:$B,$H$24,HEDGING!$E:$E,C54,HEDGING!$D:$D,RANGKUMAN!$H$25)+I53-H54</f>
        <v>-112059962.73730537</v>
      </c>
      <c r="J54" s="285">
        <f>SUMIFS('RENCANA PEMBAYARAN'!$G:$G,'RENCANA PEMBAYARAN'!$H:$H,$H$24,'RENCANA PEMBAYARAN'!$D:$D,C54,'RENCANA PEMBAYARAN'!$E:$E,RANGKUMAN!$J$25)</f>
        <v>0</v>
      </c>
      <c r="K54" s="285">
        <f>SUMIFS('RENCANA PEMBAYARAN'!$G:$G,'RENCANA PEMBAYARAN'!$H:$H,$H$24,'RENCANA PEMBAYARAN'!$D:$D,C54,'RENCANA PEMBAYARAN'!$E:$E,RANGKUMAN!$K$25)</f>
        <v>0</v>
      </c>
      <c r="L54" s="285">
        <f>SUMIFS('RENCANA PEMBAYARAN'!$G:$G,'RENCANA PEMBAYARAN'!$H:$H,$L$24,'RENCANA PEMBAYARAN'!$D:$D,C54,'RENCANA PEMBAYARAN'!$E:$E,RANGKUMAN!$L$25)</f>
        <v>0</v>
      </c>
      <c r="M54" s="286">
        <f>SUMIFS(HEDGING!$C:$C,HEDGING!$B:$B,$L$24,HEDGING!$E:$E,C54,HEDGING!$D:$D,RANGKUMAN!$L$25)+M53-L54</f>
        <v>-81582842.917647064</v>
      </c>
      <c r="N54" s="285">
        <f>SUMIFS('RENCANA PEMBAYARAN'!$G:$G,'RENCANA PEMBAYARAN'!$H:$H,$L$24,'RENCANA PEMBAYARAN'!$D:$D,C54,'RENCANA PEMBAYARAN'!$E:$E,RANGKUMAN!$N$25)</f>
        <v>0</v>
      </c>
      <c r="O54" s="285">
        <f>SUMIFS('RENCANA PEMBAYARAN'!$G:$G,'RENCANA PEMBAYARAN'!$H:$H,$L$24,'RENCANA PEMBAYARAN'!$D:$D,C54,'RENCANA PEMBAYARAN'!$E:$E,RANGKUMAN!$O$25)</f>
        <v>0</v>
      </c>
      <c r="P54" s="285">
        <f>SUMIFS('RENCANA PEMBAYARAN'!$G:$G,'RENCANA PEMBAYARAN'!$H:$H,$P$24,'RENCANA PEMBAYARAN'!$D:$D,C54,'RENCANA PEMBAYARAN'!$E:$E,RANGKUMAN!$P$25)</f>
        <v>0</v>
      </c>
      <c r="Q54" s="286">
        <f>SUMIFS(HEDGING!$C:$C,HEDGING!$B:$B,$P$24,HEDGING!$E:$E,#REF!,HEDGING!$D:$D,RANGKUMAN!$P$25)+Q53-P54</f>
        <v>600063.81999999995</v>
      </c>
      <c r="R54" s="285">
        <f>SUMIFS('RENCANA PEMBAYARAN'!$G:$G,'RENCANA PEMBAYARAN'!$H:$H,$P$24,'RENCANA PEMBAYARAN'!$D:$D,C54,'RENCANA PEMBAYARAN'!$E:$E,RANGKUMAN!$R$25)</f>
        <v>0</v>
      </c>
      <c r="S54" s="285">
        <f>SUMIFS('RENCANA PEMBAYARAN'!$G:$G,'RENCANA PEMBAYARAN'!$H:$H,$P$24,'RENCANA PEMBAYARAN'!$D:$D,C54,'RENCANA PEMBAYARAN'!$E:$E,RANGKUMAN!$S$25)</f>
        <v>0</v>
      </c>
      <c r="T54" s="285">
        <f t="shared" si="0"/>
        <v>0</v>
      </c>
      <c r="U54" s="286">
        <f t="shared" si="3"/>
        <v>-274241770.91495246</v>
      </c>
      <c r="V54" s="285">
        <f t="shared" si="1"/>
        <v>0</v>
      </c>
      <c r="W54" s="285">
        <f t="shared" si="2"/>
        <v>0</v>
      </c>
      <c r="X54" s="285">
        <f>SUMIFS('RENCANA PEMBAYARAN'!$G:$G,'RENCANA PEMBAYARAN'!$H:$H,$AB$24,'RENCANA PEMBAYARAN'!$D:$D,C54,'RENCANA PEMBAYARAN'!$E:$E,RANGKUMAN!$X$25)</f>
        <v>0</v>
      </c>
      <c r="Y54" s="291">
        <f>SUMIFS(HEDGING!$C:$C,HEDGING!$B:$B,$P$24,HEDGING!$E:$E,#REF!,HEDGING!$D:$D,RANGKUMAN!#REF!)+Y53-X54</f>
        <v>-3286701153096.2339</v>
      </c>
      <c r="Z54" s="285">
        <f>((+T54*KURS!$G$28)+(V54*KURS!$G$15)+(W54*KURS!$G$12)+X54)</f>
        <v>0</v>
      </c>
      <c r="AA54" s="291">
        <f t="shared" si="4"/>
        <v>-7237848824753.376</v>
      </c>
    </row>
    <row r="55" spans="2:27" ht="15.75">
      <c r="B55" s="279">
        <v>29</v>
      </c>
      <c r="C55" s="96">
        <f t="shared" si="5"/>
        <v>43001</v>
      </c>
      <c r="D55" s="285">
        <f>SUMIFS('RENCANA PEMBAYARAN'!$G:$G,'RENCANA PEMBAYARAN'!$H:$H,$D$24,'RENCANA PEMBAYARAN'!$D:$D,C55,'RENCANA PEMBAYARAN'!$E:$E,RANGKUMAN!$D$25)</f>
        <v>0</v>
      </c>
      <c r="E55" s="286">
        <f>SUMIFS(HEDGING!$C:$C,HEDGING!$B:$B,$D$24,HEDGING!$E:$E,C55,HEDGING!$D:$D,RANGKUMAN!$D$25)+E54-D55</f>
        <v>-81199029.079999983</v>
      </c>
      <c r="F55" s="285">
        <f>SUMIFS('RENCANA PEMBAYARAN'!$G:$G,'RENCANA PEMBAYARAN'!$H:$H,$D$24,'RENCANA PEMBAYARAN'!$D:$D,C55,'RENCANA PEMBAYARAN'!$E:$E,RANGKUMAN!$F$25)</f>
        <v>0</v>
      </c>
      <c r="G55" s="285">
        <f>SUMIFS('RENCANA PEMBAYARAN'!$G:$G,'RENCANA PEMBAYARAN'!$H:$H,$D$24,'RENCANA PEMBAYARAN'!$D:$D,C55,'RENCANA PEMBAYARAN'!$E:$E,RANGKUMAN!$G$25)</f>
        <v>0</v>
      </c>
      <c r="H55" s="285">
        <f>SUMIFS('RENCANA PEMBAYARAN'!$G:$G,'RENCANA PEMBAYARAN'!$H:$H,$H$24,'RENCANA PEMBAYARAN'!$D:$D,C55,'RENCANA PEMBAYARAN'!$E:$E,RANGKUMAN!$H$25)</f>
        <v>0</v>
      </c>
      <c r="I55" s="286">
        <f>SUMIFS(HEDGING!$C:$C,HEDGING!$B:$B,$H$24,HEDGING!$E:$E,C55,HEDGING!$D:$D,RANGKUMAN!$H$25)+I54-H55</f>
        <v>-112059962.73730537</v>
      </c>
      <c r="J55" s="285">
        <f>SUMIFS('RENCANA PEMBAYARAN'!$G:$G,'RENCANA PEMBAYARAN'!$H:$H,$H$24,'RENCANA PEMBAYARAN'!$D:$D,C55,'RENCANA PEMBAYARAN'!$E:$E,RANGKUMAN!$J$25)</f>
        <v>0</v>
      </c>
      <c r="K55" s="285">
        <f>SUMIFS('RENCANA PEMBAYARAN'!$G:$G,'RENCANA PEMBAYARAN'!$H:$H,$H$24,'RENCANA PEMBAYARAN'!$D:$D,C55,'RENCANA PEMBAYARAN'!$E:$E,RANGKUMAN!$K$25)</f>
        <v>0</v>
      </c>
      <c r="L55" s="285">
        <f>SUMIFS('RENCANA PEMBAYARAN'!$G:$G,'RENCANA PEMBAYARAN'!$H:$H,$L$24,'RENCANA PEMBAYARAN'!$D:$D,C55,'RENCANA PEMBAYARAN'!$E:$E,RANGKUMAN!$L$25)</f>
        <v>0</v>
      </c>
      <c r="M55" s="286">
        <f>SUMIFS(HEDGING!$C:$C,HEDGING!$B:$B,$L$24,HEDGING!$E:$E,C55,HEDGING!$D:$D,RANGKUMAN!$L$25)+M54-L55</f>
        <v>-81582842.917647064</v>
      </c>
      <c r="N55" s="285">
        <f>SUMIFS('RENCANA PEMBAYARAN'!$G:$G,'RENCANA PEMBAYARAN'!$H:$H,$L$24,'RENCANA PEMBAYARAN'!$D:$D,C55,'RENCANA PEMBAYARAN'!$E:$E,RANGKUMAN!$N$25)</f>
        <v>0</v>
      </c>
      <c r="O55" s="285">
        <f>SUMIFS('RENCANA PEMBAYARAN'!$G:$G,'RENCANA PEMBAYARAN'!$H:$H,$L$24,'RENCANA PEMBAYARAN'!$D:$D,C55,'RENCANA PEMBAYARAN'!$E:$E,RANGKUMAN!$O$25)</f>
        <v>0</v>
      </c>
      <c r="P55" s="285">
        <f>SUMIFS('RENCANA PEMBAYARAN'!$G:$G,'RENCANA PEMBAYARAN'!$H:$H,$P$24,'RENCANA PEMBAYARAN'!$D:$D,C55,'RENCANA PEMBAYARAN'!$E:$E,RANGKUMAN!$P$25)</f>
        <v>0</v>
      </c>
      <c r="Q55" s="286">
        <f>SUMIFS(HEDGING!$C:$C,HEDGING!$B:$B,$P$24,HEDGING!$E:$E,#REF!,HEDGING!$D:$D,RANGKUMAN!$P$25)+Q54-P55</f>
        <v>600063.81999999995</v>
      </c>
      <c r="R55" s="285">
        <f>SUMIFS('RENCANA PEMBAYARAN'!$G:$G,'RENCANA PEMBAYARAN'!$H:$H,$P$24,'RENCANA PEMBAYARAN'!$D:$D,C55,'RENCANA PEMBAYARAN'!$E:$E,RANGKUMAN!$R$25)</f>
        <v>0</v>
      </c>
      <c r="S55" s="285">
        <f>SUMIFS('RENCANA PEMBAYARAN'!$G:$G,'RENCANA PEMBAYARAN'!$H:$H,$P$24,'RENCANA PEMBAYARAN'!$D:$D,C55,'RENCANA PEMBAYARAN'!$E:$E,RANGKUMAN!$S$25)</f>
        <v>0</v>
      </c>
      <c r="T55" s="285">
        <f t="shared" si="0"/>
        <v>0</v>
      </c>
      <c r="U55" s="286">
        <f t="shared" si="3"/>
        <v>-274241770.91495246</v>
      </c>
      <c r="V55" s="285">
        <f t="shared" si="1"/>
        <v>0</v>
      </c>
      <c r="W55" s="285">
        <f t="shared" si="2"/>
        <v>0</v>
      </c>
      <c r="X55" s="285">
        <f>SUMIFS('RENCANA PEMBAYARAN'!$G:$G,'RENCANA PEMBAYARAN'!$H:$H,$AB$24,'RENCANA PEMBAYARAN'!$D:$D,C55,'RENCANA PEMBAYARAN'!$E:$E,RANGKUMAN!$X$25)</f>
        <v>1295611780742.21</v>
      </c>
      <c r="Y55" s="291">
        <f>SUMIFS(HEDGING!$C:$C,HEDGING!$B:$B,$P$24,HEDGING!$E:$E,#REF!,HEDGING!$D:$D,RANGKUMAN!#REF!)+Y54-X55</f>
        <v>-4582312933838.4434</v>
      </c>
      <c r="Z55" s="285">
        <f>((+T55*KURS!$G$28)+(V55*KURS!$G$15)+(W55*KURS!$G$12)+X55)</f>
        <v>1295611780742.21</v>
      </c>
      <c r="AA55" s="291">
        <f t="shared" si="4"/>
        <v>-8533460605495.5859</v>
      </c>
    </row>
    <row r="56" spans="2:27" ht="15.75">
      <c r="B56" s="279">
        <v>30</v>
      </c>
      <c r="C56" s="96">
        <f t="shared" si="5"/>
        <v>43002</v>
      </c>
      <c r="D56" s="285">
        <f>SUMIFS('RENCANA PEMBAYARAN'!$G:$G,'RENCANA PEMBAYARAN'!$H:$H,$D$24,'RENCANA PEMBAYARAN'!$D:$D,C56,'RENCANA PEMBAYARAN'!$E:$E,RANGKUMAN!$D$25)</f>
        <v>0</v>
      </c>
      <c r="E56" s="286">
        <f>SUMIFS(HEDGING!$C:$C,HEDGING!$B:$B,$D$24,HEDGING!$E:$E,C56,HEDGING!$D:$D,RANGKUMAN!$D$25)+E55-D56</f>
        <v>-81199029.079999983</v>
      </c>
      <c r="F56" s="285">
        <f>SUMIFS('RENCANA PEMBAYARAN'!$G:$G,'RENCANA PEMBAYARAN'!$H:$H,$D$24,'RENCANA PEMBAYARAN'!$D:$D,C56,'RENCANA PEMBAYARAN'!$E:$E,RANGKUMAN!$F$25)</f>
        <v>0</v>
      </c>
      <c r="G56" s="285">
        <f>SUMIFS('RENCANA PEMBAYARAN'!$G:$G,'RENCANA PEMBAYARAN'!$H:$H,$D$24,'RENCANA PEMBAYARAN'!$D:$D,C56,'RENCANA PEMBAYARAN'!$E:$E,RANGKUMAN!$G$25)</f>
        <v>0</v>
      </c>
      <c r="H56" s="285">
        <f>SUMIFS('RENCANA PEMBAYARAN'!$G:$G,'RENCANA PEMBAYARAN'!$H:$H,$H$24,'RENCANA PEMBAYARAN'!$D:$D,C56,'RENCANA PEMBAYARAN'!$E:$E,RANGKUMAN!$H$25)</f>
        <v>0</v>
      </c>
      <c r="I56" s="286">
        <f>SUMIFS(HEDGING!$C:$C,HEDGING!$B:$B,$H$24,HEDGING!$E:$E,C56,HEDGING!$D:$D,RANGKUMAN!$H$25)+I55-H56</f>
        <v>-112059962.73730537</v>
      </c>
      <c r="J56" s="285">
        <f>SUMIFS('RENCANA PEMBAYARAN'!$G:$G,'RENCANA PEMBAYARAN'!$H:$H,$H$24,'RENCANA PEMBAYARAN'!$D:$D,C56,'RENCANA PEMBAYARAN'!$E:$E,RANGKUMAN!$J$25)</f>
        <v>0</v>
      </c>
      <c r="K56" s="285">
        <f>SUMIFS('RENCANA PEMBAYARAN'!$G:$G,'RENCANA PEMBAYARAN'!$H:$H,$H$24,'RENCANA PEMBAYARAN'!$D:$D,C56,'RENCANA PEMBAYARAN'!$E:$E,RANGKUMAN!$K$25)</f>
        <v>0</v>
      </c>
      <c r="L56" s="285">
        <f>SUMIFS('RENCANA PEMBAYARAN'!$G:$G,'RENCANA PEMBAYARAN'!$H:$H,$L$24,'RENCANA PEMBAYARAN'!$D:$D,C56,'RENCANA PEMBAYARAN'!$E:$E,RANGKUMAN!$L$25)</f>
        <v>0</v>
      </c>
      <c r="M56" s="286">
        <f>SUMIFS(HEDGING!$C:$C,HEDGING!$B:$B,$L$24,HEDGING!$E:$E,C56,HEDGING!$D:$D,RANGKUMAN!$L$25)+M55-L56</f>
        <v>-81582842.917647064</v>
      </c>
      <c r="N56" s="285">
        <f>SUMIFS('RENCANA PEMBAYARAN'!$G:$G,'RENCANA PEMBAYARAN'!$H:$H,$L$24,'RENCANA PEMBAYARAN'!$D:$D,C56,'RENCANA PEMBAYARAN'!$E:$E,RANGKUMAN!$N$25)</f>
        <v>0</v>
      </c>
      <c r="O56" s="285">
        <f>SUMIFS('RENCANA PEMBAYARAN'!$G:$G,'RENCANA PEMBAYARAN'!$H:$H,$L$24,'RENCANA PEMBAYARAN'!$D:$D,C56,'RENCANA PEMBAYARAN'!$E:$E,RANGKUMAN!$O$25)</f>
        <v>0</v>
      </c>
      <c r="P56" s="285">
        <f>SUMIFS('RENCANA PEMBAYARAN'!$G:$G,'RENCANA PEMBAYARAN'!$H:$H,$P$24,'RENCANA PEMBAYARAN'!$D:$D,C56,'RENCANA PEMBAYARAN'!$E:$E,RANGKUMAN!$P$25)</f>
        <v>0</v>
      </c>
      <c r="Q56" s="286">
        <f>SUMIFS(HEDGING!$C:$C,HEDGING!$B:$B,$P$24,HEDGING!$E:$E,#REF!,HEDGING!$D:$D,RANGKUMAN!$P$25)+Q55-P56</f>
        <v>600063.81999999995</v>
      </c>
      <c r="R56" s="285">
        <f>SUMIFS('RENCANA PEMBAYARAN'!$G:$G,'RENCANA PEMBAYARAN'!$H:$H,$P$24,'RENCANA PEMBAYARAN'!$D:$D,C56,'RENCANA PEMBAYARAN'!$E:$E,RANGKUMAN!$R$25)</f>
        <v>0</v>
      </c>
      <c r="S56" s="285">
        <f>SUMIFS('RENCANA PEMBAYARAN'!$G:$G,'RENCANA PEMBAYARAN'!$H:$H,$P$24,'RENCANA PEMBAYARAN'!$D:$D,C56,'RENCANA PEMBAYARAN'!$E:$E,RANGKUMAN!$S$25)</f>
        <v>0</v>
      </c>
      <c r="T56" s="285">
        <f t="shared" si="0"/>
        <v>0</v>
      </c>
      <c r="U56" s="286">
        <f t="shared" si="3"/>
        <v>-274241770.91495246</v>
      </c>
      <c r="V56" s="285">
        <f t="shared" si="1"/>
        <v>0</v>
      </c>
      <c r="W56" s="285">
        <f t="shared" si="2"/>
        <v>0</v>
      </c>
      <c r="X56" s="285">
        <f>SUMIFS('RENCANA PEMBAYARAN'!$G:$G,'RENCANA PEMBAYARAN'!$H:$H,$AB$24,'RENCANA PEMBAYARAN'!$D:$D,C56,'RENCANA PEMBAYARAN'!$E:$E,RANGKUMAN!$X$25)</f>
        <v>0</v>
      </c>
      <c r="Y56" s="291">
        <f>SUMIFS(HEDGING!$C:$C,HEDGING!$B:$B,$P$24,HEDGING!$E:$E,#REF!,HEDGING!$D:$D,RANGKUMAN!#REF!)+Y55-X56</f>
        <v>-4582312933838.4434</v>
      </c>
      <c r="Z56" s="285">
        <f>((+T56*KURS!$G$28)+(V56*KURS!$G$15)+(W56*KURS!$G$12)+X56)</f>
        <v>0</v>
      </c>
      <c r="AA56" s="291">
        <f t="shared" si="4"/>
        <v>-8533460605495.5859</v>
      </c>
    </row>
    <row r="57" spans="2:27" ht="15.75">
      <c r="B57" s="506" t="s">
        <v>14</v>
      </c>
      <c r="C57" s="506"/>
      <c r="D57" s="284">
        <f>SUM(D27:D39)</f>
        <v>77392318.870000005</v>
      </c>
      <c r="E57" s="284"/>
      <c r="F57" s="284">
        <f>SUM(F27:F56)</f>
        <v>3144648623.203105</v>
      </c>
      <c r="G57" s="284">
        <f>SUM(G27:G56)</f>
        <v>0</v>
      </c>
      <c r="H57" s="4">
        <f>SUM(H27:H39)</f>
        <v>110003060.10627858</v>
      </c>
      <c r="I57" s="4"/>
      <c r="J57" s="4">
        <f>SUM(J27:J56)</f>
        <v>120780</v>
      </c>
      <c r="K57" s="4">
        <f>SUM(K27:K56)</f>
        <v>7401633.2300000004</v>
      </c>
      <c r="L57" s="8">
        <f>SUM(L27:L39)</f>
        <v>71487985.640000015</v>
      </c>
      <c r="M57" s="8"/>
      <c r="N57" s="8">
        <f>SUM(N27:N56)</f>
        <v>0</v>
      </c>
      <c r="O57" s="8">
        <f>SUM(O27:O56)</f>
        <v>40755</v>
      </c>
      <c r="P57" s="10">
        <f>SUM(P27:P56)</f>
        <v>0</v>
      </c>
      <c r="Q57" s="10"/>
      <c r="R57" s="10">
        <f>SUM(R27:R56)</f>
        <v>0</v>
      </c>
      <c r="S57" s="10">
        <f>SUM(S27:S56)</f>
        <v>0</v>
      </c>
      <c r="T57" s="287">
        <f>SUM(T27:T40)</f>
        <v>290610044.19627857</v>
      </c>
      <c r="U57" s="287"/>
      <c r="V57" s="287">
        <f>SUM(V27:V56)</f>
        <v>3144769403.203105</v>
      </c>
      <c r="W57" s="287">
        <f>SUM(W27:W56)</f>
        <v>7442388.2300000004</v>
      </c>
      <c r="X57" s="287">
        <f>SUM(X27:X56)</f>
        <v>5399047188393.3535</v>
      </c>
      <c r="Y57" s="287"/>
      <c r="Z57" s="528">
        <f>SUM(Z27:Z56)</f>
        <v>10786067964694.973</v>
      </c>
      <c r="AA57" s="287"/>
    </row>
    <row r="58" spans="2:27" ht="15.75">
      <c r="B58" s="506" t="s">
        <v>25</v>
      </c>
      <c r="C58" s="506"/>
      <c r="D58" s="284">
        <f>+D57*KURS!$G$28</f>
        <v>1032568318363.54</v>
      </c>
      <c r="E58" s="284"/>
      <c r="F58" s="284">
        <f>+F57*KURS!$G$15</f>
        <v>382722448103.12598</v>
      </c>
      <c r="G58" s="284">
        <f>+G57*KURS!$G$12</f>
        <v>0</v>
      </c>
      <c r="H58" s="4">
        <f>+H57*KURS!$G$28</f>
        <v>1467660827937.9687</v>
      </c>
      <c r="I58" s="4"/>
      <c r="J58" s="4">
        <f>+J57*KURS!$G$15</f>
        <v>14699644.641000003</v>
      </c>
      <c r="K58" s="4">
        <f>+K57*KURS!$G$12</f>
        <v>116137990783.27782</v>
      </c>
      <c r="L58" s="8">
        <f>+L57*KURS!$G$28</f>
        <v>953792704408.88025</v>
      </c>
      <c r="M58" s="8"/>
      <c r="N58" s="8">
        <f>+N57*KURS!$G$15</f>
        <v>0</v>
      </c>
      <c r="O58" s="8">
        <f>+O57*KURS!$G$12</f>
        <v>639480999.30000007</v>
      </c>
      <c r="P58" s="10">
        <f>+P57*KURS!$G$28</f>
        <v>0</v>
      </c>
      <c r="Q58" s="10"/>
      <c r="R58" s="10">
        <f>+R57*KURS!$G$15</f>
        <v>0</v>
      </c>
      <c r="S58" s="10">
        <f>+S57*KURS!$G$12</f>
        <v>0</v>
      </c>
      <c r="T58" s="287">
        <f>+T57*KURS!$G$28</f>
        <v>3877319209666.7485</v>
      </c>
      <c r="U58" s="287"/>
      <c r="V58" s="287">
        <f>+V57*KURS!$G$15</f>
        <v>382737147747.76697</v>
      </c>
      <c r="W58" s="287">
        <f>+W57*KURS!$G$12</f>
        <v>116777471782.5778</v>
      </c>
      <c r="X58" s="287">
        <f>+X57</f>
        <v>5399047188393.3535</v>
      </c>
      <c r="Y58" s="287"/>
      <c r="Z58" s="528"/>
      <c r="AA58" s="287"/>
    </row>
    <row r="60" spans="2:27">
      <c r="P60" s="191"/>
    </row>
    <row r="61" spans="2:27" ht="26.25">
      <c r="B61" s="539" t="s">
        <v>446</v>
      </c>
      <c r="C61" s="539"/>
      <c r="D61" s="539"/>
      <c r="E61" s="539"/>
      <c r="F61" s="539"/>
      <c r="G61" s="539"/>
      <c r="H61" s="539"/>
      <c r="I61" s="539"/>
      <c r="J61" s="539"/>
      <c r="K61" s="539"/>
      <c r="L61" s="539"/>
      <c r="M61" s="539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20"/>
      <c r="Z61" s="320"/>
      <c r="AA61" s="320"/>
    </row>
    <row r="62" spans="2:27">
      <c r="B62" s="12"/>
    </row>
    <row r="63" spans="2:27" ht="15.75" customHeight="1">
      <c r="B63" s="506" t="s">
        <v>86</v>
      </c>
      <c r="C63" s="506" t="s">
        <v>99</v>
      </c>
      <c r="D63" s="506" t="s">
        <v>97</v>
      </c>
      <c r="E63" s="506" t="s">
        <v>20</v>
      </c>
      <c r="F63" s="506" t="s">
        <v>15</v>
      </c>
      <c r="G63" s="506" t="s">
        <v>16</v>
      </c>
      <c r="H63" s="489" t="s">
        <v>191</v>
      </c>
      <c r="I63" s="489" t="s">
        <v>447</v>
      </c>
      <c r="J63" s="489" t="s">
        <v>448</v>
      </c>
      <c r="K63" s="489" t="s">
        <v>449</v>
      </c>
      <c r="L63" s="489" t="s">
        <v>167</v>
      </c>
      <c r="M63" s="506" t="s">
        <v>14</v>
      </c>
    </row>
    <row r="64" spans="2:27" ht="15.75" customHeight="1">
      <c r="B64" s="506"/>
      <c r="C64" s="506"/>
      <c r="D64" s="506" t="s">
        <v>4</v>
      </c>
      <c r="E64" s="506"/>
      <c r="F64" s="506" t="s">
        <v>1</v>
      </c>
      <c r="G64" s="506" t="s">
        <v>13</v>
      </c>
      <c r="H64" s="490"/>
      <c r="I64" s="490"/>
      <c r="J64" s="490"/>
      <c r="K64" s="490"/>
      <c r="L64" s="490"/>
      <c r="M64" s="506"/>
    </row>
    <row r="65" spans="2:13" ht="15.75">
      <c r="B65" s="279">
        <v>1</v>
      </c>
      <c r="C65" s="96">
        <f>+C27</f>
        <v>42971</v>
      </c>
      <c r="D65" s="321">
        <f>+(SUMIFS('RENCANA PEMBAYARAN'!$G:$G,'RENCANA PEMBAYARAN'!$B:$B,$D$63,'RENCANA PEMBAYARAN'!$D:$D,C65,'RENCANA PEMBAYARAN'!$E:$E,$D$6)*KURS!$G$28)+(SUMIFS('RENCANA PEMBAYARAN'!$G:$G,'RENCANA PEMBAYARAN'!$B:$B,$D$63,'RENCANA PEMBAYARAN'!$D:$D,C65,'RENCANA PEMBAYARAN'!$E:$E,$E$6)*KURS!$G$15)+(SUMIFS('RENCANA PEMBAYARAN'!$G:$G,'RENCANA PEMBAYARAN'!$B:$B,$D$63,'RENCANA PEMBAYARAN'!$D:$D,C65,'RENCANA PEMBAYARAN'!$E:$E,$F$6)*KURS!$G$12)+SUMIFS('RENCANA PEMBAYARAN'!$G:$G,'RENCANA PEMBAYARAN'!$B:$B,$D$63,'RENCANA PEMBAYARAN'!$D:$D,C65,'RENCANA PEMBAYARAN'!$E:$E,$G$6)</f>
        <v>629324627250.85999</v>
      </c>
      <c r="E65" s="321">
        <f>+(SUMIFS('RENCANA PEMBAYARAN'!$G:$G,'RENCANA PEMBAYARAN'!$B:$B,$E$63,'RENCANA PEMBAYARAN'!$D:$D,C65,'RENCANA PEMBAYARAN'!$E:$E,$D$6)*KURS!$G$28)+(SUMIFS('RENCANA PEMBAYARAN'!$G:$G,'RENCANA PEMBAYARAN'!$B:$B,$E$63,'RENCANA PEMBAYARAN'!$D:$D,C65,'RENCANA PEMBAYARAN'!$E:$E,$E$6)*KURS!$G$15)+(SUMIFS('RENCANA PEMBAYARAN'!$G:$G,'RENCANA PEMBAYARAN'!$B:$B,$E$63,'RENCANA PEMBAYARAN'!$D:$D,C65,'RENCANA PEMBAYARAN'!$E:$E,$F$6)*KURS!$G$12)+SUMIFS('RENCANA PEMBAYARAN'!$G:$G,'RENCANA PEMBAYARAN'!$B:$B,$E$63,'RENCANA PEMBAYARAN'!$D:$D,C65,'RENCANA PEMBAYARAN'!$E:$E,$G$6)</f>
        <v>7365503407.3000002</v>
      </c>
      <c r="F65" s="321">
        <f>+(SUMIFS('RENCANA PEMBAYARAN'!$G:$G,'RENCANA PEMBAYARAN'!$B:$B,$F$63,'RENCANA PEMBAYARAN'!$D:$D,C65,'RENCANA PEMBAYARAN'!$E:$E,$D$6)*KURS!$G$28)+(SUMIFS('RENCANA PEMBAYARAN'!$G:$G,'RENCANA PEMBAYARAN'!$B:$B,$F$63,'RENCANA PEMBAYARAN'!$D:$D,C65,'RENCANA PEMBAYARAN'!$E:$E,$E$6)*KURS!$G$15)+(SUMIFS('RENCANA PEMBAYARAN'!$G:$G,'RENCANA PEMBAYARAN'!$B:$B,$F$63,'RENCANA PEMBAYARAN'!$D:$D,C65,'RENCANA PEMBAYARAN'!$E:$E,$F$6)*KURS!$G$12)+SUMIFS('RENCANA PEMBAYARAN'!$G:$G,'RENCANA PEMBAYARAN'!$B:$B,$F$63,'RENCANA PEMBAYARAN'!$D:$D,C65,'RENCANA PEMBAYARAN'!$E:$E,$G$6)</f>
        <v>73022968910.279999</v>
      </c>
      <c r="G65" s="321">
        <f>+(SUMIFS('RENCANA PEMBAYARAN'!$G:$G,'RENCANA PEMBAYARAN'!$B:$B,$G$63,'RENCANA PEMBAYARAN'!$D:$D,C65,'RENCANA PEMBAYARAN'!$E:$E,$D$6)*KURS!$G$28)+(SUMIFS('RENCANA PEMBAYARAN'!$G:$G,'RENCANA PEMBAYARAN'!$B:$B,$G$63,'RENCANA PEMBAYARAN'!$D:$D,C65,'RENCANA PEMBAYARAN'!$E:$E,$E$6)*KURS!$G$15)+(SUMIFS('RENCANA PEMBAYARAN'!$G:$G,'RENCANA PEMBAYARAN'!$B:$B,$G$63,'RENCANA PEMBAYARAN'!$D:$D,C65,'RENCANA PEMBAYARAN'!$E:$E,$F$6)*KURS!$G$12)+SUMIFS('RENCANA PEMBAYARAN'!$G:$G,'RENCANA PEMBAYARAN'!$B:$B,$G$63,'RENCANA PEMBAYARAN'!$D:$D,C65,'RENCANA PEMBAYARAN'!$E:$E,$G$6)</f>
        <v>152153101.94</v>
      </c>
      <c r="H65" s="321">
        <f>+(SUMIFS('RENCANA PEMBAYARAN'!$G:$G,'RENCANA PEMBAYARAN'!$B:$B,$H$63,'RENCANA PEMBAYARAN'!$D:$D,C65,'RENCANA PEMBAYARAN'!$E:$E,$D$6)*KURS!$G$28)+(SUMIFS('RENCANA PEMBAYARAN'!$G:$G,'RENCANA PEMBAYARAN'!$B:$B,$H$63,'RENCANA PEMBAYARAN'!$D:$D,C65,'RENCANA PEMBAYARAN'!$E:$E,$E$6)*KURS!$G$15)+(SUMIFS('RENCANA PEMBAYARAN'!$G:$G,'RENCANA PEMBAYARAN'!$B:$B,$H$63,'RENCANA PEMBAYARAN'!$D:$D,C65,'RENCANA PEMBAYARAN'!$E:$E,$F$6)*KURS!$G$12)+SUMIFS('RENCANA PEMBAYARAN'!$G:$G,'RENCANA PEMBAYARAN'!$B:$B,$H$63,'RENCANA PEMBAYARAN'!$D:$D,C65,'RENCANA PEMBAYARAN'!$E:$E,$G$6)</f>
        <v>91157752183.12001</v>
      </c>
      <c r="I65" s="321">
        <f>+(SUMIFS('RENCANA PEMBAYARAN'!$G:$G,'RENCANA PEMBAYARAN'!$B:$B,$I$63,'RENCANA PEMBAYARAN'!$D:$D,C65,'RENCANA PEMBAYARAN'!$E:$E,$D$6)*KURS!$G$28)+(SUMIFS('RENCANA PEMBAYARAN'!$G:$G,'RENCANA PEMBAYARAN'!$B:$B,$I$63,'RENCANA PEMBAYARAN'!$D:$D,C65,'RENCANA PEMBAYARAN'!$E:$E,$E$6)*KURS!$G$15)+(SUMIFS('RENCANA PEMBAYARAN'!$G:$G,'RENCANA PEMBAYARAN'!$B:$B,$I$63,'RENCANA PEMBAYARAN'!$D:$D,C65,'RENCANA PEMBAYARAN'!$E:$E,$F$6)*KURS!$G$12)+SUMIFS('RENCANA PEMBAYARAN'!$G:$G,'RENCANA PEMBAYARAN'!$B:$B,$I$63,'RENCANA PEMBAYARAN'!$D:$D,C65,'RENCANA PEMBAYARAN'!$E:$E,$G$6)</f>
        <v>0</v>
      </c>
      <c r="J65" s="321">
        <f>+(SUMIFS('RENCANA PEMBAYARAN'!$G:$G,'RENCANA PEMBAYARAN'!$B:$B,$J$63,'RENCANA PEMBAYARAN'!$D:$D,C65,'RENCANA PEMBAYARAN'!$E:$E,$D$6)*KURS!$G$28)+(SUMIFS('RENCANA PEMBAYARAN'!$G:$G,'RENCANA PEMBAYARAN'!$B:$B,$J$63,'RENCANA PEMBAYARAN'!$D:$D,C65,'RENCANA PEMBAYARAN'!$E:$E,$E$6)*KURS!$G$15)+(SUMIFS('RENCANA PEMBAYARAN'!$G:$G,'RENCANA PEMBAYARAN'!$B:$B,$J$63,'RENCANA PEMBAYARAN'!$D:$D,C65,'RENCANA PEMBAYARAN'!$E:$E,$F$6)*KURS!$G$12)+SUMIFS('RENCANA PEMBAYARAN'!$G:$G,'RENCANA PEMBAYARAN'!$B:$B,$J$63,'RENCANA PEMBAYARAN'!$D:$D,C65,'RENCANA PEMBAYARAN'!$E:$E,$G$6)</f>
        <v>0</v>
      </c>
      <c r="K65" s="321">
        <f>+(SUMIFS('RENCANA PEMBAYARAN'!$G:$G,'RENCANA PEMBAYARAN'!$B:$B,$K$63,'RENCANA PEMBAYARAN'!$D:$D,C65,'RENCANA PEMBAYARAN'!$E:$E,$D$6)*KURS!$G$28)+(SUMIFS('RENCANA PEMBAYARAN'!$G:$G,'RENCANA PEMBAYARAN'!$B:$B,$K$63,'RENCANA PEMBAYARAN'!$D:$D,C65,'RENCANA PEMBAYARAN'!$E:$E,$E$6)*KURS!$G$15)+(SUMIFS('RENCANA PEMBAYARAN'!$G:$G,'RENCANA PEMBAYARAN'!$B:$B,$K$63,'RENCANA PEMBAYARAN'!$D:$D,C65,'RENCANA PEMBAYARAN'!$E:$E,$F$6)*KURS!$G$12)+SUMIFS('RENCANA PEMBAYARAN'!$G:$G,'RENCANA PEMBAYARAN'!$B:$B,$K$63,'RENCANA PEMBAYARAN'!$D:$D,C65,'RENCANA PEMBAYARAN'!$E:$E,$G$6)</f>
        <v>0</v>
      </c>
      <c r="L65" s="321">
        <f>+(SUMIFS('RENCANA PEMBAYARAN'!$G:$G,'RENCANA PEMBAYARAN'!$B:$B,$L$63,'RENCANA PEMBAYARAN'!$D:$D,C65,'RENCANA PEMBAYARAN'!$E:$E,$D$6)*KURS!$G$28)+(SUMIFS('RENCANA PEMBAYARAN'!$G:$G,'RENCANA PEMBAYARAN'!$B:$B,$L$63,'RENCANA PEMBAYARAN'!$D:$D,C65,'RENCANA PEMBAYARAN'!$E:$E,$E$6)*KURS!$G$15)+(SUMIFS('RENCANA PEMBAYARAN'!$G:$G,'RENCANA PEMBAYARAN'!$B:$B,$L$63,'RENCANA PEMBAYARAN'!$D:$D,C65,'RENCANA PEMBAYARAN'!$E:$E,$F$6)*KURS!$G$12)+SUMIFS('RENCANA PEMBAYARAN'!$G:$G,'RENCANA PEMBAYARAN'!$B:$B,$L$63,'RENCANA PEMBAYARAN'!$D:$D,C65,'RENCANA PEMBAYARAN'!$E:$E,$G$6)</f>
        <v>0</v>
      </c>
      <c r="M65" s="321">
        <f>SUM(D65:L65)</f>
        <v>801023004853.5</v>
      </c>
    </row>
    <row r="66" spans="2:13" ht="15.75">
      <c r="B66" s="279">
        <v>2</v>
      </c>
      <c r="C66" s="96">
        <f t="shared" ref="C66:C94" si="6">+C28</f>
        <v>42972</v>
      </c>
      <c r="D66" s="321">
        <f>+(SUMIFS('RENCANA PEMBAYARAN'!$G:$G,'RENCANA PEMBAYARAN'!$B:$B,$D$63,'RENCANA PEMBAYARAN'!$D:$D,C66,'RENCANA PEMBAYARAN'!$E:$E,$D$6)*KURS!$G$28)+(SUMIFS('RENCANA PEMBAYARAN'!$G:$G,'RENCANA PEMBAYARAN'!$B:$B,$D$63,'RENCANA PEMBAYARAN'!$D:$D,C66,'RENCANA PEMBAYARAN'!$E:$E,$E$6)*KURS!$G$15)+(SUMIFS('RENCANA PEMBAYARAN'!$G:$G,'RENCANA PEMBAYARAN'!$B:$B,$D$63,'RENCANA PEMBAYARAN'!$D:$D,C66,'RENCANA PEMBAYARAN'!$E:$E,$F$6)*KURS!$G$12)+SUMIFS('RENCANA PEMBAYARAN'!$G:$G,'RENCANA PEMBAYARAN'!$B:$B,$D$63,'RENCANA PEMBAYARAN'!$D:$D,C66,'RENCANA PEMBAYARAN'!$E:$E,$G$6)</f>
        <v>104090981454.73999</v>
      </c>
      <c r="E66" s="321">
        <f>+(SUMIFS('RENCANA PEMBAYARAN'!$G:$G,'RENCANA PEMBAYARAN'!$B:$B,$E$63,'RENCANA PEMBAYARAN'!$D:$D,C66,'RENCANA PEMBAYARAN'!$E:$E,$D$6)*KURS!$G$28)+(SUMIFS('RENCANA PEMBAYARAN'!$G:$G,'RENCANA PEMBAYARAN'!$B:$B,$E$63,'RENCANA PEMBAYARAN'!$D:$D,C66,'RENCANA PEMBAYARAN'!$E:$E,$E$6)*KURS!$G$15)+(SUMIFS('RENCANA PEMBAYARAN'!$G:$G,'RENCANA PEMBAYARAN'!$B:$B,$E$63,'RENCANA PEMBAYARAN'!$D:$D,C66,'RENCANA PEMBAYARAN'!$E:$E,$F$6)*KURS!$G$12)+SUMIFS('RENCANA PEMBAYARAN'!$G:$G,'RENCANA PEMBAYARAN'!$B:$B,$E$63,'RENCANA PEMBAYARAN'!$D:$D,C66,'RENCANA PEMBAYARAN'!$E:$E,$G$6)</f>
        <v>255079128754.53882</v>
      </c>
      <c r="F66" s="321">
        <f>+(SUMIFS('RENCANA PEMBAYARAN'!$G:$G,'RENCANA PEMBAYARAN'!$B:$B,$F$63,'RENCANA PEMBAYARAN'!$D:$D,C66,'RENCANA PEMBAYARAN'!$E:$E,$D$6)*KURS!$G$28)+(SUMIFS('RENCANA PEMBAYARAN'!$G:$G,'RENCANA PEMBAYARAN'!$B:$B,$F$63,'RENCANA PEMBAYARAN'!$D:$D,C66,'RENCANA PEMBAYARAN'!$E:$E,$E$6)*KURS!$G$15)+(SUMIFS('RENCANA PEMBAYARAN'!$G:$G,'RENCANA PEMBAYARAN'!$B:$B,$F$63,'RENCANA PEMBAYARAN'!$D:$D,C66,'RENCANA PEMBAYARAN'!$E:$E,$F$6)*KURS!$G$12)+SUMIFS('RENCANA PEMBAYARAN'!$G:$G,'RENCANA PEMBAYARAN'!$B:$B,$F$63,'RENCANA PEMBAYARAN'!$D:$D,C66,'RENCANA PEMBAYARAN'!$E:$E,$G$6)</f>
        <v>0</v>
      </c>
      <c r="G66" s="321">
        <f>+(SUMIFS('RENCANA PEMBAYARAN'!$G:$G,'RENCANA PEMBAYARAN'!$B:$B,$G$63,'RENCANA PEMBAYARAN'!$D:$D,C66,'RENCANA PEMBAYARAN'!$E:$E,$D$6)*KURS!$G$28)+(SUMIFS('RENCANA PEMBAYARAN'!$G:$G,'RENCANA PEMBAYARAN'!$B:$B,$G$63,'RENCANA PEMBAYARAN'!$D:$D,C66,'RENCANA PEMBAYARAN'!$E:$E,$E$6)*KURS!$G$15)+(SUMIFS('RENCANA PEMBAYARAN'!$G:$G,'RENCANA PEMBAYARAN'!$B:$B,$G$63,'RENCANA PEMBAYARAN'!$D:$D,C66,'RENCANA PEMBAYARAN'!$E:$E,$F$6)*KURS!$G$12)+SUMIFS('RENCANA PEMBAYARAN'!$G:$G,'RENCANA PEMBAYARAN'!$B:$B,$G$63,'RENCANA PEMBAYARAN'!$D:$D,C66,'RENCANA PEMBAYARAN'!$E:$E,$G$6)</f>
        <v>0</v>
      </c>
      <c r="H66" s="321">
        <f>+(SUMIFS('RENCANA PEMBAYARAN'!$G:$G,'RENCANA PEMBAYARAN'!$B:$B,$H$63,'RENCANA PEMBAYARAN'!$D:$D,C66,'RENCANA PEMBAYARAN'!$E:$E,$D$6)*KURS!$G$28)+(SUMIFS('RENCANA PEMBAYARAN'!$G:$G,'RENCANA PEMBAYARAN'!$B:$B,$H$63,'RENCANA PEMBAYARAN'!$D:$D,C66,'RENCANA PEMBAYARAN'!$E:$E,$E$6)*KURS!$G$15)+(SUMIFS('RENCANA PEMBAYARAN'!$G:$G,'RENCANA PEMBAYARAN'!$B:$B,$H$63,'RENCANA PEMBAYARAN'!$D:$D,C66,'RENCANA PEMBAYARAN'!$E:$E,$F$6)*KURS!$G$12)+SUMIFS('RENCANA PEMBAYARAN'!$G:$G,'RENCANA PEMBAYARAN'!$B:$B,$H$63,'RENCANA PEMBAYARAN'!$D:$D,C66,'RENCANA PEMBAYARAN'!$E:$E,$G$6)</f>
        <v>0</v>
      </c>
      <c r="I66" s="321">
        <f>+(SUMIFS('RENCANA PEMBAYARAN'!$G:$G,'RENCANA PEMBAYARAN'!$B:$B,$I$63,'RENCANA PEMBAYARAN'!$D:$D,C66,'RENCANA PEMBAYARAN'!$E:$E,$D$6)*KURS!$G$28)+(SUMIFS('RENCANA PEMBAYARAN'!$G:$G,'RENCANA PEMBAYARAN'!$B:$B,$I$63,'RENCANA PEMBAYARAN'!$D:$D,C66,'RENCANA PEMBAYARAN'!$E:$E,$E$6)*KURS!$G$15)+(SUMIFS('RENCANA PEMBAYARAN'!$G:$G,'RENCANA PEMBAYARAN'!$B:$B,$I$63,'RENCANA PEMBAYARAN'!$D:$D,C66,'RENCANA PEMBAYARAN'!$E:$E,$F$6)*KURS!$G$12)+SUMIFS('RENCANA PEMBAYARAN'!$G:$G,'RENCANA PEMBAYARAN'!$B:$B,$I$63,'RENCANA PEMBAYARAN'!$D:$D,C66,'RENCANA PEMBAYARAN'!$E:$E,$G$6)</f>
        <v>0</v>
      </c>
      <c r="J66" s="321">
        <f>+(SUMIFS('RENCANA PEMBAYARAN'!$G:$G,'RENCANA PEMBAYARAN'!$B:$B,$J$63,'RENCANA PEMBAYARAN'!$D:$D,C66,'RENCANA PEMBAYARAN'!$E:$E,$D$6)*KURS!$G$28)+(SUMIFS('RENCANA PEMBAYARAN'!$G:$G,'RENCANA PEMBAYARAN'!$B:$B,$J$63,'RENCANA PEMBAYARAN'!$D:$D,C66,'RENCANA PEMBAYARAN'!$E:$E,$E$6)*KURS!$G$15)+(SUMIFS('RENCANA PEMBAYARAN'!$G:$G,'RENCANA PEMBAYARAN'!$B:$B,$J$63,'RENCANA PEMBAYARAN'!$D:$D,C66,'RENCANA PEMBAYARAN'!$E:$E,$F$6)*KURS!$G$12)+SUMIFS('RENCANA PEMBAYARAN'!$G:$G,'RENCANA PEMBAYARAN'!$B:$B,$J$63,'RENCANA PEMBAYARAN'!$D:$D,C66,'RENCANA PEMBAYARAN'!$E:$E,$G$6)</f>
        <v>0</v>
      </c>
      <c r="K66" s="321">
        <f>+(SUMIFS('RENCANA PEMBAYARAN'!$G:$G,'RENCANA PEMBAYARAN'!$B:$B,$K$63,'RENCANA PEMBAYARAN'!$D:$D,C66,'RENCANA PEMBAYARAN'!$E:$E,$D$6)*KURS!$G$28)+(SUMIFS('RENCANA PEMBAYARAN'!$G:$G,'RENCANA PEMBAYARAN'!$B:$B,$K$63,'RENCANA PEMBAYARAN'!$D:$D,C66,'RENCANA PEMBAYARAN'!$E:$E,$E$6)*KURS!$G$15)+(SUMIFS('RENCANA PEMBAYARAN'!$G:$G,'RENCANA PEMBAYARAN'!$B:$B,$K$63,'RENCANA PEMBAYARAN'!$D:$D,C66,'RENCANA PEMBAYARAN'!$E:$E,$F$6)*KURS!$G$12)+SUMIFS('RENCANA PEMBAYARAN'!$G:$G,'RENCANA PEMBAYARAN'!$B:$B,$K$63,'RENCANA PEMBAYARAN'!$D:$D,C66,'RENCANA PEMBAYARAN'!$E:$E,$G$6)</f>
        <v>0</v>
      </c>
      <c r="L66" s="321">
        <f>+(SUMIFS('RENCANA PEMBAYARAN'!$G:$G,'RENCANA PEMBAYARAN'!$B:$B,$L$63,'RENCANA PEMBAYARAN'!$D:$D,C66,'RENCANA PEMBAYARAN'!$E:$E,$D$6)*KURS!$G$28)+(SUMIFS('RENCANA PEMBAYARAN'!$G:$G,'RENCANA PEMBAYARAN'!$B:$B,$L$63,'RENCANA PEMBAYARAN'!$D:$D,C66,'RENCANA PEMBAYARAN'!$E:$E,$E$6)*KURS!$G$15)+(SUMIFS('RENCANA PEMBAYARAN'!$G:$G,'RENCANA PEMBAYARAN'!$B:$B,$L$63,'RENCANA PEMBAYARAN'!$D:$D,C66,'RENCANA PEMBAYARAN'!$E:$E,$F$6)*KURS!$G$12)+SUMIFS('RENCANA PEMBAYARAN'!$G:$G,'RENCANA PEMBAYARAN'!$B:$B,$L$63,'RENCANA PEMBAYARAN'!$D:$D,C66,'RENCANA PEMBAYARAN'!$E:$E,$G$6)</f>
        <v>0</v>
      </c>
      <c r="M66" s="321">
        <f t="shared" ref="M66:M94" si="7">SUM(D66:L66)</f>
        <v>359170110209.27881</v>
      </c>
    </row>
    <row r="67" spans="2:13" ht="15.75">
      <c r="B67" s="279">
        <v>3</v>
      </c>
      <c r="C67" s="96">
        <f t="shared" si="6"/>
        <v>42975</v>
      </c>
      <c r="D67" s="321">
        <f>+(SUMIFS('RENCANA PEMBAYARAN'!$G:$G,'RENCANA PEMBAYARAN'!$B:$B,$D$63,'RENCANA PEMBAYARAN'!$D:$D,C67,'RENCANA PEMBAYARAN'!$E:$E,$D$6)*KURS!$G$28)+(SUMIFS('RENCANA PEMBAYARAN'!$G:$G,'RENCANA PEMBAYARAN'!$B:$B,$D$63,'RENCANA PEMBAYARAN'!$D:$D,C67,'RENCANA PEMBAYARAN'!$E:$E,$E$6)*KURS!$G$15)+(SUMIFS('RENCANA PEMBAYARAN'!$G:$G,'RENCANA PEMBAYARAN'!$B:$B,$D$63,'RENCANA PEMBAYARAN'!$D:$D,C67,'RENCANA PEMBAYARAN'!$E:$E,$F$6)*KURS!$G$12)+SUMIFS('RENCANA PEMBAYARAN'!$G:$G,'RENCANA PEMBAYARAN'!$B:$B,$D$63,'RENCANA PEMBAYARAN'!$D:$D,C67,'RENCANA PEMBAYARAN'!$E:$E,$G$6)</f>
        <v>60090074510.199997</v>
      </c>
      <c r="E67" s="321">
        <f>+(SUMIFS('RENCANA PEMBAYARAN'!$G:$G,'RENCANA PEMBAYARAN'!$B:$B,$E$63,'RENCANA PEMBAYARAN'!$D:$D,C67,'RENCANA PEMBAYARAN'!$E:$E,$D$6)*KURS!$G$28)+(SUMIFS('RENCANA PEMBAYARAN'!$G:$G,'RENCANA PEMBAYARAN'!$B:$B,$E$63,'RENCANA PEMBAYARAN'!$D:$D,C67,'RENCANA PEMBAYARAN'!$E:$E,$E$6)*KURS!$G$15)+(SUMIFS('RENCANA PEMBAYARAN'!$G:$G,'RENCANA PEMBAYARAN'!$B:$B,$E$63,'RENCANA PEMBAYARAN'!$D:$D,C67,'RENCANA PEMBAYARAN'!$E:$E,$F$6)*KURS!$G$12)+SUMIFS('RENCANA PEMBAYARAN'!$G:$G,'RENCANA PEMBAYARAN'!$B:$B,$E$63,'RENCANA PEMBAYARAN'!$D:$D,C67,'RENCANA PEMBAYARAN'!$E:$E,$G$6)</f>
        <v>0</v>
      </c>
      <c r="F67" s="321">
        <f>+(SUMIFS('RENCANA PEMBAYARAN'!$G:$G,'RENCANA PEMBAYARAN'!$B:$B,$F$63,'RENCANA PEMBAYARAN'!$D:$D,C67,'RENCANA PEMBAYARAN'!$E:$E,$D$6)*KURS!$G$28)+(SUMIFS('RENCANA PEMBAYARAN'!$G:$G,'RENCANA PEMBAYARAN'!$B:$B,$F$63,'RENCANA PEMBAYARAN'!$D:$D,C67,'RENCANA PEMBAYARAN'!$E:$E,$E$6)*KURS!$G$15)+(SUMIFS('RENCANA PEMBAYARAN'!$G:$G,'RENCANA PEMBAYARAN'!$B:$B,$F$63,'RENCANA PEMBAYARAN'!$D:$D,C67,'RENCANA PEMBAYARAN'!$E:$E,$F$6)*KURS!$G$12)+SUMIFS('RENCANA PEMBAYARAN'!$G:$G,'RENCANA PEMBAYARAN'!$B:$B,$F$63,'RENCANA PEMBAYARAN'!$D:$D,C67,'RENCANA PEMBAYARAN'!$E:$E,$G$6)</f>
        <v>0</v>
      </c>
      <c r="G67" s="321">
        <f>+(SUMIFS('RENCANA PEMBAYARAN'!$G:$G,'RENCANA PEMBAYARAN'!$B:$B,$G$63,'RENCANA PEMBAYARAN'!$D:$D,C67,'RENCANA PEMBAYARAN'!$E:$E,$D$6)*KURS!$G$28)+(SUMIFS('RENCANA PEMBAYARAN'!$G:$G,'RENCANA PEMBAYARAN'!$B:$B,$G$63,'RENCANA PEMBAYARAN'!$D:$D,C67,'RENCANA PEMBAYARAN'!$E:$E,$E$6)*KURS!$G$15)+(SUMIFS('RENCANA PEMBAYARAN'!$G:$G,'RENCANA PEMBAYARAN'!$B:$B,$G$63,'RENCANA PEMBAYARAN'!$D:$D,C67,'RENCANA PEMBAYARAN'!$E:$E,$F$6)*KURS!$G$12)+SUMIFS('RENCANA PEMBAYARAN'!$G:$G,'RENCANA PEMBAYARAN'!$B:$B,$G$63,'RENCANA PEMBAYARAN'!$D:$D,C67,'RENCANA PEMBAYARAN'!$E:$E,$G$6)</f>
        <v>0</v>
      </c>
      <c r="H67" s="321">
        <f>+(SUMIFS('RENCANA PEMBAYARAN'!$G:$G,'RENCANA PEMBAYARAN'!$B:$B,$H$63,'RENCANA PEMBAYARAN'!$D:$D,C67,'RENCANA PEMBAYARAN'!$E:$E,$D$6)*KURS!$G$28)+(SUMIFS('RENCANA PEMBAYARAN'!$G:$G,'RENCANA PEMBAYARAN'!$B:$B,$H$63,'RENCANA PEMBAYARAN'!$D:$D,C67,'RENCANA PEMBAYARAN'!$E:$E,$E$6)*KURS!$G$15)+(SUMIFS('RENCANA PEMBAYARAN'!$G:$G,'RENCANA PEMBAYARAN'!$B:$B,$H$63,'RENCANA PEMBAYARAN'!$D:$D,C67,'RENCANA PEMBAYARAN'!$E:$E,$F$6)*KURS!$G$12)+SUMIFS('RENCANA PEMBAYARAN'!$G:$G,'RENCANA PEMBAYARAN'!$B:$B,$H$63,'RENCANA PEMBAYARAN'!$D:$D,C67,'RENCANA PEMBAYARAN'!$E:$E,$G$6)</f>
        <v>0</v>
      </c>
      <c r="I67" s="321">
        <f>+(SUMIFS('RENCANA PEMBAYARAN'!$G:$G,'RENCANA PEMBAYARAN'!$B:$B,$I$63,'RENCANA PEMBAYARAN'!$D:$D,C67,'RENCANA PEMBAYARAN'!$E:$E,$D$6)*KURS!$G$28)+(SUMIFS('RENCANA PEMBAYARAN'!$G:$G,'RENCANA PEMBAYARAN'!$B:$B,$I$63,'RENCANA PEMBAYARAN'!$D:$D,C67,'RENCANA PEMBAYARAN'!$E:$E,$E$6)*KURS!$G$15)+(SUMIFS('RENCANA PEMBAYARAN'!$G:$G,'RENCANA PEMBAYARAN'!$B:$B,$I$63,'RENCANA PEMBAYARAN'!$D:$D,C67,'RENCANA PEMBAYARAN'!$E:$E,$F$6)*KURS!$G$12)+SUMIFS('RENCANA PEMBAYARAN'!$G:$G,'RENCANA PEMBAYARAN'!$B:$B,$I$63,'RENCANA PEMBAYARAN'!$D:$D,C67,'RENCANA PEMBAYARAN'!$E:$E,$G$6)</f>
        <v>7468218423.1400003</v>
      </c>
      <c r="J67" s="321">
        <f>+(SUMIFS('RENCANA PEMBAYARAN'!$G:$G,'RENCANA PEMBAYARAN'!$B:$B,$J$63,'RENCANA PEMBAYARAN'!$D:$D,C67,'RENCANA PEMBAYARAN'!$E:$E,$D$6)*KURS!$G$28)+(SUMIFS('RENCANA PEMBAYARAN'!$G:$G,'RENCANA PEMBAYARAN'!$B:$B,$J$63,'RENCANA PEMBAYARAN'!$D:$D,C67,'RENCANA PEMBAYARAN'!$E:$E,$E$6)*KURS!$G$15)+(SUMIFS('RENCANA PEMBAYARAN'!$G:$G,'RENCANA PEMBAYARAN'!$B:$B,$J$63,'RENCANA PEMBAYARAN'!$D:$D,C67,'RENCANA PEMBAYARAN'!$E:$E,$F$6)*KURS!$G$12)+SUMIFS('RENCANA PEMBAYARAN'!$G:$G,'RENCANA PEMBAYARAN'!$B:$B,$J$63,'RENCANA PEMBAYARAN'!$D:$D,C67,'RENCANA PEMBAYARAN'!$E:$E,$G$6)</f>
        <v>126343564587.66422</v>
      </c>
      <c r="K67" s="321">
        <f>+(SUMIFS('RENCANA PEMBAYARAN'!$G:$G,'RENCANA PEMBAYARAN'!$B:$B,$K$63,'RENCANA PEMBAYARAN'!$D:$D,C67,'RENCANA PEMBAYARAN'!$E:$E,$D$6)*KURS!$G$28)+(SUMIFS('RENCANA PEMBAYARAN'!$G:$G,'RENCANA PEMBAYARAN'!$B:$B,$K$63,'RENCANA PEMBAYARAN'!$D:$D,C67,'RENCANA PEMBAYARAN'!$E:$E,$E$6)*KURS!$G$15)+(SUMIFS('RENCANA PEMBAYARAN'!$G:$G,'RENCANA PEMBAYARAN'!$B:$B,$K$63,'RENCANA PEMBAYARAN'!$D:$D,C67,'RENCANA PEMBAYARAN'!$E:$E,$F$6)*KURS!$G$12)+SUMIFS('RENCANA PEMBAYARAN'!$G:$G,'RENCANA PEMBAYARAN'!$B:$B,$K$63,'RENCANA PEMBAYARAN'!$D:$D,C67,'RENCANA PEMBAYARAN'!$E:$E,$G$6)</f>
        <v>0</v>
      </c>
      <c r="L67" s="321">
        <f>+(SUMIFS('RENCANA PEMBAYARAN'!$G:$G,'RENCANA PEMBAYARAN'!$B:$B,$L$63,'RENCANA PEMBAYARAN'!$D:$D,C67,'RENCANA PEMBAYARAN'!$E:$E,$D$6)*KURS!$G$28)+(SUMIFS('RENCANA PEMBAYARAN'!$G:$G,'RENCANA PEMBAYARAN'!$B:$B,$L$63,'RENCANA PEMBAYARAN'!$D:$D,C67,'RENCANA PEMBAYARAN'!$E:$E,$E$6)*KURS!$G$15)+(SUMIFS('RENCANA PEMBAYARAN'!$G:$G,'RENCANA PEMBAYARAN'!$B:$B,$L$63,'RENCANA PEMBAYARAN'!$D:$D,C67,'RENCANA PEMBAYARAN'!$E:$E,$F$6)*KURS!$G$12)+SUMIFS('RENCANA PEMBAYARAN'!$G:$G,'RENCANA PEMBAYARAN'!$B:$B,$L$63,'RENCANA PEMBAYARAN'!$D:$D,C67,'RENCANA PEMBAYARAN'!$E:$E,$G$6)</f>
        <v>0</v>
      </c>
      <c r="M67" s="321">
        <f t="shared" si="7"/>
        <v>193901857521.00421</v>
      </c>
    </row>
    <row r="68" spans="2:13" ht="15.75">
      <c r="B68" s="279">
        <v>4</v>
      </c>
      <c r="C68" s="96">
        <f t="shared" si="6"/>
        <v>42976</v>
      </c>
      <c r="D68" s="321">
        <f>+(SUMIFS('RENCANA PEMBAYARAN'!$G:$G,'RENCANA PEMBAYARAN'!$B:$B,$D$63,'RENCANA PEMBAYARAN'!$D:$D,C68,'RENCANA PEMBAYARAN'!$E:$E,$D$6)*KURS!$G$28)+(SUMIFS('RENCANA PEMBAYARAN'!$G:$G,'RENCANA PEMBAYARAN'!$B:$B,$D$63,'RENCANA PEMBAYARAN'!$D:$D,C68,'RENCANA PEMBAYARAN'!$E:$E,$E$6)*KURS!$G$15)+(SUMIFS('RENCANA PEMBAYARAN'!$G:$G,'RENCANA PEMBAYARAN'!$B:$B,$D$63,'RENCANA PEMBAYARAN'!$D:$D,C68,'RENCANA PEMBAYARAN'!$E:$E,$F$6)*KURS!$G$12)+SUMIFS('RENCANA PEMBAYARAN'!$G:$G,'RENCANA PEMBAYARAN'!$B:$B,$D$63,'RENCANA PEMBAYARAN'!$D:$D,C68,'RENCANA PEMBAYARAN'!$E:$E,$G$6)</f>
        <v>129369014836.74001</v>
      </c>
      <c r="E68" s="321">
        <f>+(SUMIFS('RENCANA PEMBAYARAN'!$G:$G,'RENCANA PEMBAYARAN'!$B:$B,$E$63,'RENCANA PEMBAYARAN'!$D:$D,C68,'RENCANA PEMBAYARAN'!$E:$E,$D$6)*KURS!$G$28)+(SUMIFS('RENCANA PEMBAYARAN'!$G:$G,'RENCANA PEMBAYARAN'!$B:$B,$E$63,'RENCANA PEMBAYARAN'!$D:$D,C68,'RENCANA PEMBAYARAN'!$E:$E,$E$6)*KURS!$G$15)+(SUMIFS('RENCANA PEMBAYARAN'!$G:$G,'RENCANA PEMBAYARAN'!$B:$B,$E$63,'RENCANA PEMBAYARAN'!$D:$D,C68,'RENCANA PEMBAYARAN'!$E:$E,$F$6)*KURS!$G$12)+SUMIFS('RENCANA PEMBAYARAN'!$G:$G,'RENCANA PEMBAYARAN'!$B:$B,$E$63,'RENCANA PEMBAYARAN'!$D:$D,C68,'RENCANA PEMBAYARAN'!$E:$E,$G$6)</f>
        <v>0</v>
      </c>
      <c r="F68" s="321">
        <f>+(SUMIFS('RENCANA PEMBAYARAN'!$G:$G,'RENCANA PEMBAYARAN'!$B:$B,$F$63,'RENCANA PEMBAYARAN'!$D:$D,C68,'RENCANA PEMBAYARAN'!$E:$E,$D$6)*KURS!$G$28)+(SUMIFS('RENCANA PEMBAYARAN'!$G:$G,'RENCANA PEMBAYARAN'!$B:$B,$F$63,'RENCANA PEMBAYARAN'!$D:$D,C68,'RENCANA PEMBAYARAN'!$E:$E,$E$6)*KURS!$G$15)+(SUMIFS('RENCANA PEMBAYARAN'!$G:$G,'RENCANA PEMBAYARAN'!$B:$B,$F$63,'RENCANA PEMBAYARAN'!$D:$D,C68,'RENCANA PEMBAYARAN'!$E:$E,$F$6)*KURS!$G$12)+SUMIFS('RENCANA PEMBAYARAN'!$G:$G,'RENCANA PEMBAYARAN'!$B:$B,$F$63,'RENCANA PEMBAYARAN'!$D:$D,C68,'RENCANA PEMBAYARAN'!$E:$E,$G$6)</f>
        <v>0</v>
      </c>
      <c r="G68" s="321">
        <f>+(SUMIFS('RENCANA PEMBAYARAN'!$G:$G,'RENCANA PEMBAYARAN'!$B:$B,$G$63,'RENCANA PEMBAYARAN'!$D:$D,C68,'RENCANA PEMBAYARAN'!$E:$E,$D$6)*KURS!$G$28)+(SUMIFS('RENCANA PEMBAYARAN'!$G:$G,'RENCANA PEMBAYARAN'!$B:$B,$G$63,'RENCANA PEMBAYARAN'!$D:$D,C68,'RENCANA PEMBAYARAN'!$E:$E,$E$6)*KURS!$G$15)+(SUMIFS('RENCANA PEMBAYARAN'!$G:$G,'RENCANA PEMBAYARAN'!$B:$B,$G$63,'RENCANA PEMBAYARAN'!$D:$D,C68,'RENCANA PEMBAYARAN'!$E:$E,$F$6)*KURS!$G$12)+SUMIFS('RENCANA PEMBAYARAN'!$G:$G,'RENCANA PEMBAYARAN'!$B:$B,$G$63,'RENCANA PEMBAYARAN'!$D:$D,C68,'RENCANA PEMBAYARAN'!$E:$E,$G$6)</f>
        <v>0</v>
      </c>
      <c r="H68" s="321">
        <f>+(SUMIFS('RENCANA PEMBAYARAN'!$G:$G,'RENCANA PEMBAYARAN'!$B:$B,$H$63,'RENCANA PEMBAYARAN'!$D:$D,C68,'RENCANA PEMBAYARAN'!$E:$E,$D$6)*KURS!$G$28)+(SUMIFS('RENCANA PEMBAYARAN'!$G:$G,'RENCANA PEMBAYARAN'!$B:$B,$H$63,'RENCANA PEMBAYARAN'!$D:$D,C68,'RENCANA PEMBAYARAN'!$E:$E,$E$6)*KURS!$G$15)+(SUMIFS('RENCANA PEMBAYARAN'!$G:$G,'RENCANA PEMBAYARAN'!$B:$B,$H$63,'RENCANA PEMBAYARAN'!$D:$D,C68,'RENCANA PEMBAYARAN'!$E:$E,$F$6)*KURS!$G$12)+SUMIFS('RENCANA PEMBAYARAN'!$G:$G,'RENCANA PEMBAYARAN'!$B:$B,$H$63,'RENCANA PEMBAYARAN'!$D:$D,C68,'RENCANA PEMBAYARAN'!$E:$E,$G$6)</f>
        <v>0</v>
      </c>
      <c r="I68" s="321">
        <f>+(SUMIFS('RENCANA PEMBAYARAN'!$G:$G,'RENCANA PEMBAYARAN'!$B:$B,$I$63,'RENCANA PEMBAYARAN'!$D:$D,C68,'RENCANA PEMBAYARAN'!$E:$E,$D$6)*KURS!$G$28)+(SUMIFS('RENCANA PEMBAYARAN'!$G:$G,'RENCANA PEMBAYARAN'!$B:$B,$I$63,'RENCANA PEMBAYARAN'!$D:$D,C68,'RENCANA PEMBAYARAN'!$E:$E,$E$6)*KURS!$G$15)+(SUMIFS('RENCANA PEMBAYARAN'!$G:$G,'RENCANA PEMBAYARAN'!$B:$B,$I$63,'RENCANA PEMBAYARAN'!$D:$D,C68,'RENCANA PEMBAYARAN'!$E:$E,$F$6)*KURS!$G$12)+SUMIFS('RENCANA PEMBAYARAN'!$G:$G,'RENCANA PEMBAYARAN'!$B:$B,$I$63,'RENCANA PEMBAYARAN'!$D:$D,C68,'RENCANA PEMBAYARAN'!$E:$E,$G$6)</f>
        <v>0</v>
      </c>
      <c r="J68" s="321">
        <f>+(SUMIFS('RENCANA PEMBAYARAN'!$G:$G,'RENCANA PEMBAYARAN'!$B:$B,$J$63,'RENCANA PEMBAYARAN'!$D:$D,C68,'RENCANA PEMBAYARAN'!$E:$E,$D$6)*KURS!$G$28)+(SUMIFS('RENCANA PEMBAYARAN'!$G:$G,'RENCANA PEMBAYARAN'!$B:$B,$J$63,'RENCANA PEMBAYARAN'!$D:$D,C68,'RENCANA PEMBAYARAN'!$E:$E,$E$6)*KURS!$G$15)+(SUMIFS('RENCANA PEMBAYARAN'!$G:$G,'RENCANA PEMBAYARAN'!$B:$B,$J$63,'RENCANA PEMBAYARAN'!$D:$D,C68,'RENCANA PEMBAYARAN'!$E:$E,$F$6)*KURS!$G$12)+SUMIFS('RENCANA PEMBAYARAN'!$G:$G,'RENCANA PEMBAYARAN'!$B:$B,$J$63,'RENCANA PEMBAYARAN'!$D:$D,C68,'RENCANA PEMBAYARAN'!$E:$E,$G$6)</f>
        <v>8011042412.1487188</v>
      </c>
      <c r="K68" s="321">
        <f>+(SUMIFS('RENCANA PEMBAYARAN'!$G:$G,'RENCANA PEMBAYARAN'!$B:$B,$K$63,'RENCANA PEMBAYARAN'!$D:$D,C68,'RENCANA PEMBAYARAN'!$E:$E,$D$6)*KURS!$G$28)+(SUMIFS('RENCANA PEMBAYARAN'!$G:$G,'RENCANA PEMBAYARAN'!$B:$B,$K$63,'RENCANA PEMBAYARAN'!$D:$D,C68,'RENCANA PEMBAYARAN'!$E:$E,$E$6)*KURS!$G$15)+(SUMIFS('RENCANA PEMBAYARAN'!$G:$G,'RENCANA PEMBAYARAN'!$B:$B,$K$63,'RENCANA PEMBAYARAN'!$D:$D,C68,'RENCANA PEMBAYARAN'!$E:$E,$F$6)*KURS!$G$12)+SUMIFS('RENCANA PEMBAYARAN'!$G:$G,'RENCANA PEMBAYARAN'!$B:$B,$K$63,'RENCANA PEMBAYARAN'!$D:$D,C68,'RENCANA PEMBAYARAN'!$E:$E,$G$6)</f>
        <v>0</v>
      </c>
      <c r="L68" s="321">
        <f>+(SUMIFS('RENCANA PEMBAYARAN'!$G:$G,'RENCANA PEMBAYARAN'!$B:$B,$L$63,'RENCANA PEMBAYARAN'!$D:$D,C68,'RENCANA PEMBAYARAN'!$E:$E,$D$6)*KURS!$G$28)+(SUMIFS('RENCANA PEMBAYARAN'!$G:$G,'RENCANA PEMBAYARAN'!$B:$B,$L$63,'RENCANA PEMBAYARAN'!$D:$D,C68,'RENCANA PEMBAYARAN'!$E:$E,$E$6)*KURS!$G$15)+(SUMIFS('RENCANA PEMBAYARAN'!$G:$G,'RENCANA PEMBAYARAN'!$B:$B,$L$63,'RENCANA PEMBAYARAN'!$D:$D,C68,'RENCANA PEMBAYARAN'!$E:$E,$F$6)*KURS!$G$12)+SUMIFS('RENCANA PEMBAYARAN'!$G:$G,'RENCANA PEMBAYARAN'!$B:$B,$L$63,'RENCANA PEMBAYARAN'!$D:$D,C68,'RENCANA PEMBAYARAN'!$E:$E,$G$6)</f>
        <v>0</v>
      </c>
      <c r="M68" s="321">
        <f t="shared" si="7"/>
        <v>137380057248.88872</v>
      </c>
    </row>
    <row r="69" spans="2:13" ht="15.75">
      <c r="B69" s="279">
        <v>5</v>
      </c>
      <c r="C69" s="96">
        <f t="shared" si="6"/>
        <v>42977</v>
      </c>
      <c r="D69" s="321">
        <f>+(SUMIFS('RENCANA PEMBAYARAN'!$G:$G,'RENCANA PEMBAYARAN'!$B:$B,$D$63,'RENCANA PEMBAYARAN'!$D:$D,C69,'RENCANA PEMBAYARAN'!$E:$E,$D$6)*KURS!$G$28)+(SUMIFS('RENCANA PEMBAYARAN'!$G:$G,'RENCANA PEMBAYARAN'!$B:$B,$D$63,'RENCANA PEMBAYARAN'!$D:$D,C69,'RENCANA PEMBAYARAN'!$E:$E,$E$6)*KURS!$G$15)+(SUMIFS('RENCANA PEMBAYARAN'!$G:$G,'RENCANA PEMBAYARAN'!$B:$B,$D$63,'RENCANA PEMBAYARAN'!$D:$D,C69,'RENCANA PEMBAYARAN'!$E:$E,$F$6)*KURS!$G$12)+SUMIFS('RENCANA PEMBAYARAN'!$G:$G,'RENCANA PEMBAYARAN'!$B:$B,$D$63,'RENCANA PEMBAYARAN'!$D:$D,C69,'RENCANA PEMBAYARAN'!$E:$E,$G$6)</f>
        <v>144532753264.19998</v>
      </c>
      <c r="E69" s="321">
        <f>+(SUMIFS('RENCANA PEMBAYARAN'!$G:$G,'RENCANA PEMBAYARAN'!$B:$B,$E$63,'RENCANA PEMBAYARAN'!$D:$D,C69,'RENCANA PEMBAYARAN'!$E:$E,$D$6)*KURS!$G$28)+(SUMIFS('RENCANA PEMBAYARAN'!$G:$G,'RENCANA PEMBAYARAN'!$B:$B,$E$63,'RENCANA PEMBAYARAN'!$D:$D,C69,'RENCANA PEMBAYARAN'!$E:$E,$E$6)*KURS!$G$15)+(SUMIFS('RENCANA PEMBAYARAN'!$G:$G,'RENCANA PEMBAYARAN'!$B:$B,$E$63,'RENCANA PEMBAYARAN'!$D:$D,C69,'RENCANA PEMBAYARAN'!$E:$E,$F$6)*KURS!$G$12)+SUMIFS('RENCANA PEMBAYARAN'!$G:$G,'RENCANA PEMBAYARAN'!$B:$B,$E$63,'RENCANA PEMBAYARAN'!$D:$D,C69,'RENCANA PEMBAYARAN'!$E:$E,$G$6)</f>
        <v>0</v>
      </c>
      <c r="F69" s="321">
        <f>+(SUMIFS('RENCANA PEMBAYARAN'!$G:$G,'RENCANA PEMBAYARAN'!$B:$B,$F$63,'RENCANA PEMBAYARAN'!$D:$D,C69,'RENCANA PEMBAYARAN'!$E:$E,$D$6)*KURS!$G$28)+(SUMIFS('RENCANA PEMBAYARAN'!$G:$G,'RENCANA PEMBAYARAN'!$B:$B,$F$63,'RENCANA PEMBAYARAN'!$D:$D,C69,'RENCANA PEMBAYARAN'!$E:$E,$E$6)*KURS!$G$15)+(SUMIFS('RENCANA PEMBAYARAN'!$G:$G,'RENCANA PEMBAYARAN'!$B:$B,$F$63,'RENCANA PEMBAYARAN'!$D:$D,C69,'RENCANA PEMBAYARAN'!$E:$E,$F$6)*KURS!$G$12)+SUMIFS('RENCANA PEMBAYARAN'!$G:$G,'RENCANA PEMBAYARAN'!$B:$B,$F$63,'RENCANA PEMBAYARAN'!$D:$D,C69,'RENCANA PEMBAYARAN'!$E:$E,$G$6)</f>
        <v>2380776181555.3604</v>
      </c>
      <c r="G69" s="321">
        <f>+(SUMIFS('RENCANA PEMBAYARAN'!$G:$G,'RENCANA PEMBAYARAN'!$B:$B,$G$63,'RENCANA PEMBAYARAN'!$D:$D,C69,'RENCANA PEMBAYARAN'!$E:$E,$D$6)*KURS!$G$28)+(SUMIFS('RENCANA PEMBAYARAN'!$G:$G,'RENCANA PEMBAYARAN'!$B:$B,$G$63,'RENCANA PEMBAYARAN'!$D:$D,C69,'RENCANA PEMBAYARAN'!$E:$E,$E$6)*KURS!$G$15)+(SUMIFS('RENCANA PEMBAYARAN'!$G:$G,'RENCANA PEMBAYARAN'!$B:$B,$G$63,'RENCANA PEMBAYARAN'!$D:$D,C69,'RENCANA PEMBAYARAN'!$E:$E,$F$6)*KURS!$G$12)+SUMIFS('RENCANA PEMBAYARAN'!$G:$G,'RENCANA PEMBAYARAN'!$B:$B,$G$63,'RENCANA PEMBAYARAN'!$D:$D,C69,'RENCANA PEMBAYARAN'!$E:$E,$G$6)</f>
        <v>0</v>
      </c>
      <c r="H69" s="321">
        <f>+(SUMIFS('RENCANA PEMBAYARAN'!$G:$G,'RENCANA PEMBAYARAN'!$B:$B,$H$63,'RENCANA PEMBAYARAN'!$D:$D,C69,'RENCANA PEMBAYARAN'!$E:$E,$D$6)*KURS!$G$28)+(SUMIFS('RENCANA PEMBAYARAN'!$G:$G,'RENCANA PEMBAYARAN'!$B:$B,$H$63,'RENCANA PEMBAYARAN'!$D:$D,C69,'RENCANA PEMBAYARAN'!$E:$E,$E$6)*KURS!$G$15)+(SUMIFS('RENCANA PEMBAYARAN'!$G:$G,'RENCANA PEMBAYARAN'!$B:$B,$H$63,'RENCANA PEMBAYARAN'!$D:$D,C69,'RENCANA PEMBAYARAN'!$E:$E,$F$6)*KURS!$G$12)+SUMIFS('RENCANA PEMBAYARAN'!$G:$G,'RENCANA PEMBAYARAN'!$B:$B,$H$63,'RENCANA PEMBAYARAN'!$D:$D,C69,'RENCANA PEMBAYARAN'!$E:$E,$G$6)</f>
        <v>84324886216.220001</v>
      </c>
      <c r="I69" s="321">
        <f>+(SUMIFS('RENCANA PEMBAYARAN'!$G:$G,'RENCANA PEMBAYARAN'!$B:$B,$I$63,'RENCANA PEMBAYARAN'!$D:$D,C69,'RENCANA PEMBAYARAN'!$E:$E,$D$6)*KURS!$G$28)+(SUMIFS('RENCANA PEMBAYARAN'!$G:$G,'RENCANA PEMBAYARAN'!$B:$B,$I$63,'RENCANA PEMBAYARAN'!$D:$D,C69,'RENCANA PEMBAYARAN'!$E:$E,$E$6)*KURS!$G$15)+(SUMIFS('RENCANA PEMBAYARAN'!$G:$G,'RENCANA PEMBAYARAN'!$B:$B,$I$63,'RENCANA PEMBAYARAN'!$D:$D,C69,'RENCANA PEMBAYARAN'!$E:$E,$F$6)*KURS!$G$12)+SUMIFS('RENCANA PEMBAYARAN'!$G:$G,'RENCANA PEMBAYARAN'!$B:$B,$I$63,'RENCANA PEMBAYARAN'!$D:$D,C69,'RENCANA PEMBAYARAN'!$E:$E,$G$6)</f>
        <v>0</v>
      </c>
      <c r="J69" s="321">
        <f>+(SUMIFS('RENCANA PEMBAYARAN'!$G:$G,'RENCANA PEMBAYARAN'!$B:$B,$J$63,'RENCANA PEMBAYARAN'!$D:$D,C69,'RENCANA PEMBAYARAN'!$E:$E,$D$6)*KURS!$G$28)+(SUMIFS('RENCANA PEMBAYARAN'!$G:$G,'RENCANA PEMBAYARAN'!$B:$B,$J$63,'RENCANA PEMBAYARAN'!$D:$D,C69,'RENCANA PEMBAYARAN'!$E:$E,$E$6)*KURS!$G$15)+(SUMIFS('RENCANA PEMBAYARAN'!$G:$G,'RENCANA PEMBAYARAN'!$B:$B,$J$63,'RENCANA PEMBAYARAN'!$D:$D,C69,'RENCANA PEMBAYARAN'!$E:$E,$F$6)*KURS!$G$12)+SUMIFS('RENCANA PEMBAYARAN'!$G:$G,'RENCANA PEMBAYARAN'!$B:$B,$J$63,'RENCANA PEMBAYARAN'!$D:$D,C69,'RENCANA PEMBAYARAN'!$E:$E,$G$6)</f>
        <v>0</v>
      </c>
      <c r="K69" s="321">
        <f>+(SUMIFS('RENCANA PEMBAYARAN'!$G:$G,'RENCANA PEMBAYARAN'!$B:$B,$K$63,'RENCANA PEMBAYARAN'!$D:$D,C69,'RENCANA PEMBAYARAN'!$E:$E,$D$6)*KURS!$G$28)+(SUMIFS('RENCANA PEMBAYARAN'!$G:$G,'RENCANA PEMBAYARAN'!$B:$B,$K$63,'RENCANA PEMBAYARAN'!$D:$D,C69,'RENCANA PEMBAYARAN'!$E:$E,$E$6)*KURS!$G$15)+(SUMIFS('RENCANA PEMBAYARAN'!$G:$G,'RENCANA PEMBAYARAN'!$B:$B,$K$63,'RENCANA PEMBAYARAN'!$D:$D,C69,'RENCANA PEMBAYARAN'!$E:$E,$F$6)*KURS!$G$12)+SUMIFS('RENCANA PEMBAYARAN'!$G:$G,'RENCANA PEMBAYARAN'!$B:$B,$K$63,'RENCANA PEMBAYARAN'!$D:$D,C69,'RENCANA PEMBAYARAN'!$E:$E,$G$6)</f>
        <v>0</v>
      </c>
      <c r="L69" s="321">
        <f>+(SUMIFS('RENCANA PEMBAYARAN'!$G:$G,'RENCANA PEMBAYARAN'!$B:$B,$L$63,'RENCANA PEMBAYARAN'!$D:$D,C69,'RENCANA PEMBAYARAN'!$E:$E,$D$6)*KURS!$G$28)+(SUMIFS('RENCANA PEMBAYARAN'!$G:$G,'RENCANA PEMBAYARAN'!$B:$B,$L$63,'RENCANA PEMBAYARAN'!$D:$D,C69,'RENCANA PEMBAYARAN'!$E:$E,$E$6)*KURS!$G$15)+(SUMIFS('RENCANA PEMBAYARAN'!$G:$G,'RENCANA PEMBAYARAN'!$B:$B,$L$63,'RENCANA PEMBAYARAN'!$D:$D,C69,'RENCANA PEMBAYARAN'!$E:$E,$F$6)*KURS!$G$12)+SUMIFS('RENCANA PEMBAYARAN'!$G:$G,'RENCANA PEMBAYARAN'!$B:$B,$L$63,'RENCANA PEMBAYARAN'!$D:$D,C69,'RENCANA PEMBAYARAN'!$E:$E,$G$6)</f>
        <v>0</v>
      </c>
      <c r="M69" s="321">
        <f t="shared" si="7"/>
        <v>2609633821035.7808</v>
      </c>
    </row>
    <row r="70" spans="2:13" ht="15.75">
      <c r="B70" s="279">
        <v>6</v>
      </c>
      <c r="C70" s="96">
        <f t="shared" si="6"/>
        <v>42978</v>
      </c>
      <c r="D70" s="321">
        <f>+(SUMIFS('RENCANA PEMBAYARAN'!$G:$G,'RENCANA PEMBAYARAN'!$B:$B,$D$63,'RENCANA PEMBAYARAN'!$D:$D,C70,'RENCANA PEMBAYARAN'!$E:$E,$D$6)*KURS!$G$28)+(SUMIFS('RENCANA PEMBAYARAN'!$G:$G,'RENCANA PEMBAYARAN'!$B:$B,$D$63,'RENCANA PEMBAYARAN'!$D:$D,C70,'RENCANA PEMBAYARAN'!$E:$E,$E$6)*KURS!$G$15)+(SUMIFS('RENCANA PEMBAYARAN'!$G:$G,'RENCANA PEMBAYARAN'!$B:$B,$D$63,'RENCANA PEMBAYARAN'!$D:$D,C70,'RENCANA PEMBAYARAN'!$E:$E,$F$6)*KURS!$G$12)+SUMIFS('RENCANA PEMBAYARAN'!$G:$G,'RENCANA PEMBAYARAN'!$B:$B,$D$63,'RENCANA PEMBAYARAN'!$D:$D,C70,'RENCANA PEMBAYARAN'!$E:$E,$G$6)</f>
        <v>158224029479.60001</v>
      </c>
      <c r="E70" s="321">
        <f>+(SUMIFS('RENCANA PEMBAYARAN'!$G:$G,'RENCANA PEMBAYARAN'!$B:$B,$E$63,'RENCANA PEMBAYARAN'!$D:$D,C70,'RENCANA PEMBAYARAN'!$E:$E,$D$6)*KURS!$G$28)+(SUMIFS('RENCANA PEMBAYARAN'!$G:$G,'RENCANA PEMBAYARAN'!$B:$B,$E$63,'RENCANA PEMBAYARAN'!$D:$D,C70,'RENCANA PEMBAYARAN'!$E:$E,$E$6)*KURS!$G$15)+(SUMIFS('RENCANA PEMBAYARAN'!$G:$G,'RENCANA PEMBAYARAN'!$B:$B,$E$63,'RENCANA PEMBAYARAN'!$D:$D,C70,'RENCANA PEMBAYARAN'!$E:$E,$F$6)*KURS!$G$12)+SUMIFS('RENCANA PEMBAYARAN'!$G:$G,'RENCANA PEMBAYARAN'!$B:$B,$E$63,'RENCANA PEMBAYARAN'!$D:$D,C70,'RENCANA PEMBAYARAN'!$E:$E,$G$6)</f>
        <v>0</v>
      </c>
      <c r="F70" s="321">
        <f>+(SUMIFS('RENCANA PEMBAYARAN'!$G:$G,'RENCANA PEMBAYARAN'!$B:$B,$F$63,'RENCANA PEMBAYARAN'!$D:$D,C70,'RENCANA PEMBAYARAN'!$E:$E,$D$6)*KURS!$G$28)+(SUMIFS('RENCANA PEMBAYARAN'!$G:$G,'RENCANA PEMBAYARAN'!$B:$B,$F$63,'RENCANA PEMBAYARAN'!$D:$D,C70,'RENCANA PEMBAYARAN'!$E:$E,$E$6)*KURS!$G$15)+(SUMIFS('RENCANA PEMBAYARAN'!$G:$G,'RENCANA PEMBAYARAN'!$B:$B,$F$63,'RENCANA PEMBAYARAN'!$D:$D,C70,'RENCANA PEMBAYARAN'!$E:$E,$F$6)*KURS!$G$12)+SUMIFS('RENCANA PEMBAYARAN'!$G:$G,'RENCANA PEMBAYARAN'!$B:$B,$F$63,'RENCANA PEMBAYARAN'!$D:$D,C70,'RENCANA PEMBAYARAN'!$E:$E,$G$6)</f>
        <v>0</v>
      </c>
      <c r="G70" s="321">
        <f>+(SUMIFS('RENCANA PEMBAYARAN'!$G:$G,'RENCANA PEMBAYARAN'!$B:$B,$G$63,'RENCANA PEMBAYARAN'!$D:$D,C70,'RENCANA PEMBAYARAN'!$E:$E,$D$6)*KURS!$G$28)+(SUMIFS('RENCANA PEMBAYARAN'!$G:$G,'RENCANA PEMBAYARAN'!$B:$B,$G$63,'RENCANA PEMBAYARAN'!$D:$D,C70,'RENCANA PEMBAYARAN'!$E:$E,$E$6)*KURS!$G$15)+(SUMIFS('RENCANA PEMBAYARAN'!$G:$G,'RENCANA PEMBAYARAN'!$B:$B,$G$63,'RENCANA PEMBAYARAN'!$D:$D,C70,'RENCANA PEMBAYARAN'!$E:$E,$F$6)*KURS!$G$12)+SUMIFS('RENCANA PEMBAYARAN'!$G:$G,'RENCANA PEMBAYARAN'!$B:$B,$G$63,'RENCANA PEMBAYARAN'!$D:$D,C70,'RENCANA PEMBAYARAN'!$E:$E,$G$6)</f>
        <v>0</v>
      </c>
      <c r="H70" s="321">
        <f>+(SUMIFS('RENCANA PEMBAYARAN'!$G:$G,'RENCANA PEMBAYARAN'!$B:$B,$H$63,'RENCANA PEMBAYARAN'!$D:$D,C70,'RENCANA PEMBAYARAN'!$E:$E,$D$6)*KURS!$G$28)+(SUMIFS('RENCANA PEMBAYARAN'!$G:$G,'RENCANA PEMBAYARAN'!$B:$B,$H$63,'RENCANA PEMBAYARAN'!$D:$D,C70,'RENCANA PEMBAYARAN'!$E:$E,$E$6)*KURS!$G$15)+(SUMIFS('RENCANA PEMBAYARAN'!$G:$G,'RENCANA PEMBAYARAN'!$B:$B,$H$63,'RENCANA PEMBAYARAN'!$D:$D,C70,'RENCANA PEMBAYARAN'!$E:$E,$F$6)*KURS!$G$12)+SUMIFS('RENCANA PEMBAYARAN'!$G:$G,'RENCANA PEMBAYARAN'!$B:$B,$H$63,'RENCANA PEMBAYARAN'!$D:$D,C70,'RENCANA PEMBAYARAN'!$E:$E,$G$6)</f>
        <v>0</v>
      </c>
      <c r="I70" s="321">
        <f>+(SUMIFS('RENCANA PEMBAYARAN'!$G:$G,'RENCANA PEMBAYARAN'!$B:$B,$I$63,'RENCANA PEMBAYARAN'!$D:$D,C70,'RENCANA PEMBAYARAN'!$E:$E,$D$6)*KURS!$G$28)+(SUMIFS('RENCANA PEMBAYARAN'!$G:$G,'RENCANA PEMBAYARAN'!$B:$B,$I$63,'RENCANA PEMBAYARAN'!$D:$D,C70,'RENCANA PEMBAYARAN'!$E:$E,$E$6)*KURS!$G$15)+(SUMIFS('RENCANA PEMBAYARAN'!$G:$G,'RENCANA PEMBAYARAN'!$B:$B,$I$63,'RENCANA PEMBAYARAN'!$D:$D,C70,'RENCANA PEMBAYARAN'!$E:$E,$F$6)*KURS!$G$12)+SUMIFS('RENCANA PEMBAYARAN'!$G:$G,'RENCANA PEMBAYARAN'!$B:$B,$I$63,'RENCANA PEMBAYARAN'!$D:$D,C70,'RENCANA PEMBAYARAN'!$E:$E,$G$6)</f>
        <v>0</v>
      </c>
      <c r="J70" s="321">
        <f>+(SUMIFS('RENCANA PEMBAYARAN'!$G:$G,'RENCANA PEMBAYARAN'!$B:$B,$J$63,'RENCANA PEMBAYARAN'!$D:$D,C70,'RENCANA PEMBAYARAN'!$E:$E,$D$6)*KURS!$G$28)+(SUMIFS('RENCANA PEMBAYARAN'!$G:$G,'RENCANA PEMBAYARAN'!$B:$B,$J$63,'RENCANA PEMBAYARAN'!$D:$D,C70,'RENCANA PEMBAYARAN'!$E:$E,$E$6)*KURS!$G$15)+(SUMIFS('RENCANA PEMBAYARAN'!$G:$G,'RENCANA PEMBAYARAN'!$B:$B,$J$63,'RENCANA PEMBAYARAN'!$D:$D,C70,'RENCANA PEMBAYARAN'!$E:$E,$F$6)*KURS!$G$12)+SUMIFS('RENCANA PEMBAYARAN'!$G:$G,'RENCANA PEMBAYARAN'!$B:$B,$J$63,'RENCANA PEMBAYARAN'!$D:$D,C70,'RENCANA PEMBAYARAN'!$E:$E,$G$6)</f>
        <v>0</v>
      </c>
      <c r="K70" s="321">
        <f>+(SUMIFS('RENCANA PEMBAYARAN'!$G:$G,'RENCANA PEMBAYARAN'!$B:$B,$K$63,'RENCANA PEMBAYARAN'!$D:$D,C70,'RENCANA PEMBAYARAN'!$E:$E,$D$6)*KURS!$G$28)+(SUMIFS('RENCANA PEMBAYARAN'!$G:$G,'RENCANA PEMBAYARAN'!$B:$B,$K$63,'RENCANA PEMBAYARAN'!$D:$D,C70,'RENCANA PEMBAYARAN'!$E:$E,$E$6)*KURS!$G$15)+(SUMIFS('RENCANA PEMBAYARAN'!$G:$G,'RENCANA PEMBAYARAN'!$B:$B,$K$63,'RENCANA PEMBAYARAN'!$D:$D,C70,'RENCANA PEMBAYARAN'!$E:$E,$F$6)*KURS!$G$12)+SUMIFS('RENCANA PEMBAYARAN'!$G:$G,'RENCANA PEMBAYARAN'!$B:$B,$K$63,'RENCANA PEMBAYARAN'!$D:$D,C70,'RENCANA PEMBAYARAN'!$E:$E,$G$6)</f>
        <v>0</v>
      </c>
      <c r="L70" s="321">
        <f>+(SUMIFS('RENCANA PEMBAYARAN'!$G:$G,'RENCANA PEMBAYARAN'!$B:$B,$L$63,'RENCANA PEMBAYARAN'!$D:$D,C70,'RENCANA PEMBAYARAN'!$E:$E,$D$6)*KURS!$G$28)+(SUMIFS('RENCANA PEMBAYARAN'!$G:$G,'RENCANA PEMBAYARAN'!$B:$B,$L$63,'RENCANA PEMBAYARAN'!$D:$D,C70,'RENCANA PEMBAYARAN'!$E:$E,$E$6)*KURS!$G$15)+(SUMIFS('RENCANA PEMBAYARAN'!$G:$G,'RENCANA PEMBAYARAN'!$B:$B,$L$63,'RENCANA PEMBAYARAN'!$D:$D,C70,'RENCANA PEMBAYARAN'!$E:$E,$F$6)*KURS!$G$12)+SUMIFS('RENCANA PEMBAYARAN'!$G:$G,'RENCANA PEMBAYARAN'!$B:$B,$L$63,'RENCANA PEMBAYARAN'!$D:$D,C70,'RENCANA PEMBAYARAN'!$E:$E,$G$6)</f>
        <v>0</v>
      </c>
      <c r="M70" s="321">
        <f t="shared" si="7"/>
        <v>158224029479.60001</v>
      </c>
    </row>
    <row r="71" spans="2:13" ht="15.75">
      <c r="B71" s="279">
        <v>7</v>
      </c>
      <c r="C71" s="96">
        <f t="shared" si="6"/>
        <v>42979</v>
      </c>
      <c r="D71" s="321">
        <f>+(SUMIFS('RENCANA PEMBAYARAN'!$G:$G,'RENCANA PEMBAYARAN'!$B:$B,$D$63,'RENCANA PEMBAYARAN'!$D:$D,C71,'RENCANA PEMBAYARAN'!$E:$E,$D$6)*KURS!$G$28)+(SUMIFS('RENCANA PEMBAYARAN'!$G:$G,'RENCANA PEMBAYARAN'!$B:$B,$D$63,'RENCANA PEMBAYARAN'!$D:$D,C71,'RENCANA PEMBAYARAN'!$E:$E,$E$6)*KURS!$G$15)+(SUMIFS('RENCANA PEMBAYARAN'!$G:$G,'RENCANA PEMBAYARAN'!$B:$B,$D$63,'RENCANA PEMBAYARAN'!$D:$D,C71,'RENCANA PEMBAYARAN'!$E:$E,$F$6)*KURS!$G$12)+SUMIFS('RENCANA PEMBAYARAN'!$G:$G,'RENCANA PEMBAYARAN'!$B:$B,$D$63,'RENCANA PEMBAYARAN'!$D:$D,C71,'RENCANA PEMBAYARAN'!$E:$E,$G$6)</f>
        <v>0</v>
      </c>
      <c r="E71" s="321">
        <f>+(SUMIFS('RENCANA PEMBAYARAN'!$G:$G,'RENCANA PEMBAYARAN'!$B:$B,$E$63,'RENCANA PEMBAYARAN'!$D:$D,C71,'RENCANA PEMBAYARAN'!$E:$E,$D$6)*KURS!$G$28)+(SUMIFS('RENCANA PEMBAYARAN'!$G:$G,'RENCANA PEMBAYARAN'!$B:$B,$E$63,'RENCANA PEMBAYARAN'!$D:$D,C71,'RENCANA PEMBAYARAN'!$E:$E,$E$6)*KURS!$G$15)+(SUMIFS('RENCANA PEMBAYARAN'!$G:$G,'RENCANA PEMBAYARAN'!$B:$B,$E$63,'RENCANA PEMBAYARAN'!$D:$D,C71,'RENCANA PEMBAYARAN'!$E:$E,$F$6)*KURS!$G$12)+SUMIFS('RENCANA PEMBAYARAN'!$G:$G,'RENCANA PEMBAYARAN'!$B:$B,$E$63,'RENCANA PEMBAYARAN'!$D:$D,C71,'RENCANA PEMBAYARAN'!$E:$E,$G$6)</f>
        <v>0</v>
      </c>
      <c r="F71" s="321">
        <f>+(SUMIFS('RENCANA PEMBAYARAN'!$G:$G,'RENCANA PEMBAYARAN'!$B:$B,$F$63,'RENCANA PEMBAYARAN'!$D:$D,C71,'RENCANA PEMBAYARAN'!$E:$E,$D$6)*KURS!$G$28)+(SUMIFS('RENCANA PEMBAYARAN'!$G:$G,'RENCANA PEMBAYARAN'!$B:$B,$F$63,'RENCANA PEMBAYARAN'!$D:$D,C71,'RENCANA PEMBAYARAN'!$E:$E,$E$6)*KURS!$G$15)+(SUMIFS('RENCANA PEMBAYARAN'!$G:$G,'RENCANA PEMBAYARAN'!$B:$B,$F$63,'RENCANA PEMBAYARAN'!$D:$D,C71,'RENCANA PEMBAYARAN'!$E:$E,$F$6)*KURS!$G$12)+SUMIFS('RENCANA PEMBAYARAN'!$G:$G,'RENCANA PEMBAYARAN'!$B:$B,$F$63,'RENCANA PEMBAYARAN'!$D:$D,C71,'RENCANA PEMBAYARAN'!$E:$E,$G$6)</f>
        <v>0</v>
      </c>
      <c r="G71" s="321">
        <f>+(SUMIFS('RENCANA PEMBAYARAN'!$G:$G,'RENCANA PEMBAYARAN'!$B:$B,$G$63,'RENCANA PEMBAYARAN'!$D:$D,C71,'RENCANA PEMBAYARAN'!$E:$E,$D$6)*KURS!$G$28)+(SUMIFS('RENCANA PEMBAYARAN'!$G:$G,'RENCANA PEMBAYARAN'!$B:$B,$G$63,'RENCANA PEMBAYARAN'!$D:$D,C71,'RENCANA PEMBAYARAN'!$E:$E,$E$6)*KURS!$G$15)+(SUMIFS('RENCANA PEMBAYARAN'!$G:$G,'RENCANA PEMBAYARAN'!$B:$B,$G$63,'RENCANA PEMBAYARAN'!$D:$D,C71,'RENCANA PEMBAYARAN'!$E:$E,$F$6)*KURS!$G$12)+SUMIFS('RENCANA PEMBAYARAN'!$G:$G,'RENCANA PEMBAYARAN'!$B:$B,$G$63,'RENCANA PEMBAYARAN'!$D:$D,C71,'RENCANA PEMBAYARAN'!$E:$E,$G$6)</f>
        <v>0</v>
      </c>
      <c r="H71" s="321">
        <f>+(SUMIFS('RENCANA PEMBAYARAN'!$G:$G,'RENCANA PEMBAYARAN'!$B:$B,$H$63,'RENCANA PEMBAYARAN'!$D:$D,C71,'RENCANA PEMBAYARAN'!$E:$E,$D$6)*KURS!$G$28)+(SUMIFS('RENCANA PEMBAYARAN'!$G:$G,'RENCANA PEMBAYARAN'!$B:$B,$H$63,'RENCANA PEMBAYARAN'!$D:$D,C71,'RENCANA PEMBAYARAN'!$E:$E,$E$6)*KURS!$G$15)+(SUMIFS('RENCANA PEMBAYARAN'!$G:$G,'RENCANA PEMBAYARAN'!$B:$B,$H$63,'RENCANA PEMBAYARAN'!$D:$D,C71,'RENCANA PEMBAYARAN'!$E:$E,$F$6)*KURS!$G$12)+SUMIFS('RENCANA PEMBAYARAN'!$G:$G,'RENCANA PEMBAYARAN'!$B:$B,$H$63,'RENCANA PEMBAYARAN'!$D:$D,C71,'RENCANA PEMBAYARAN'!$E:$E,$G$6)</f>
        <v>0</v>
      </c>
      <c r="I71" s="321">
        <f>+(SUMIFS('RENCANA PEMBAYARAN'!$G:$G,'RENCANA PEMBAYARAN'!$B:$B,$I$63,'RENCANA PEMBAYARAN'!$D:$D,C71,'RENCANA PEMBAYARAN'!$E:$E,$D$6)*KURS!$G$28)+(SUMIFS('RENCANA PEMBAYARAN'!$G:$G,'RENCANA PEMBAYARAN'!$B:$B,$I$63,'RENCANA PEMBAYARAN'!$D:$D,C71,'RENCANA PEMBAYARAN'!$E:$E,$E$6)*KURS!$G$15)+(SUMIFS('RENCANA PEMBAYARAN'!$G:$G,'RENCANA PEMBAYARAN'!$B:$B,$I$63,'RENCANA PEMBAYARAN'!$D:$D,C71,'RENCANA PEMBAYARAN'!$E:$E,$F$6)*KURS!$G$12)+SUMIFS('RENCANA PEMBAYARAN'!$G:$G,'RENCANA PEMBAYARAN'!$B:$B,$I$63,'RENCANA PEMBAYARAN'!$D:$D,C71,'RENCANA PEMBAYARAN'!$E:$E,$G$6)</f>
        <v>0</v>
      </c>
      <c r="J71" s="321">
        <f>+(SUMIFS('RENCANA PEMBAYARAN'!$G:$G,'RENCANA PEMBAYARAN'!$B:$B,$J$63,'RENCANA PEMBAYARAN'!$D:$D,C71,'RENCANA PEMBAYARAN'!$E:$E,$D$6)*KURS!$G$28)+(SUMIFS('RENCANA PEMBAYARAN'!$G:$G,'RENCANA PEMBAYARAN'!$B:$B,$J$63,'RENCANA PEMBAYARAN'!$D:$D,C71,'RENCANA PEMBAYARAN'!$E:$E,$E$6)*KURS!$G$15)+(SUMIFS('RENCANA PEMBAYARAN'!$G:$G,'RENCANA PEMBAYARAN'!$B:$B,$J$63,'RENCANA PEMBAYARAN'!$D:$D,C71,'RENCANA PEMBAYARAN'!$E:$E,$F$6)*KURS!$G$12)+SUMIFS('RENCANA PEMBAYARAN'!$G:$G,'RENCANA PEMBAYARAN'!$B:$B,$J$63,'RENCANA PEMBAYARAN'!$D:$D,C71,'RENCANA PEMBAYARAN'!$E:$E,$G$6)</f>
        <v>0</v>
      </c>
      <c r="K71" s="321">
        <f>+(SUMIFS('RENCANA PEMBAYARAN'!$G:$G,'RENCANA PEMBAYARAN'!$B:$B,$K$63,'RENCANA PEMBAYARAN'!$D:$D,C71,'RENCANA PEMBAYARAN'!$E:$E,$D$6)*KURS!$G$28)+(SUMIFS('RENCANA PEMBAYARAN'!$G:$G,'RENCANA PEMBAYARAN'!$B:$B,$K$63,'RENCANA PEMBAYARAN'!$D:$D,C71,'RENCANA PEMBAYARAN'!$E:$E,$E$6)*KURS!$G$15)+(SUMIFS('RENCANA PEMBAYARAN'!$G:$G,'RENCANA PEMBAYARAN'!$B:$B,$K$63,'RENCANA PEMBAYARAN'!$D:$D,C71,'RENCANA PEMBAYARAN'!$E:$E,$F$6)*KURS!$G$12)+SUMIFS('RENCANA PEMBAYARAN'!$G:$G,'RENCANA PEMBAYARAN'!$B:$B,$K$63,'RENCANA PEMBAYARAN'!$D:$D,C71,'RENCANA PEMBAYARAN'!$E:$E,$G$6)</f>
        <v>0</v>
      </c>
      <c r="L71" s="321">
        <f>+(SUMIFS('RENCANA PEMBAYARAN'!$G:$G,'RENCANA PEMBAYARAN'!$B:$B,$L$63,'RENCANA PEMBAYARAN'!$D:$D,C71,'RENCANA PEMBAYARAN'!$E:$E,$D$6)*KURS!$G$28)+(SUMIFS('RENCANA PEMBAYARAN'!$G:$G,'RENCANA PEMBAYARAN'!$B:$B,$L$63,'RENCANA PEMBAYARAN'!$D:$D,C71,'RENCANA PEMBAYARAN'!$E:$E,$E$6)*KURS!$G$15)+(SUMIFS('RENCANA PEMBAYARAN'!$G:$G,'RENCANA PEMBAYARAN'!$B:$B,$L$63,'RENCANA PEMBAYARAN'!$D:$D,C71,'RENCANA PEMBAYARAN'!$E:$E,$F$6)*KURS!$G$12)+SUMIFS('RENCANA PEMBAYARAN'!$G:$G,'RENCANA PEMBAYARAN'!$B:$B,$L$63,'RENCANA PEMBAYARAN'!$D:$D,C71,'RENCANA PEMBAYARAN'!$E:$E,$G$6)</f>
        <v>0</v>
      </c>
      <c r="M71" s="321">
        <f t="shared" si="7"/>
        <v>0</v>
      </c>
    </row>
    <row r="72" spans="2:13" ht="15.75">
      <c r="B72" s="279">
        <v>8</v>
      </c>
      <c r="C72" s="96">
        <f t="shared" si="6"/>
        <v>42980</v>
      </c>
      <c r="D72" s="321">
        <f>+(SUMIFS('RENCANA PEMBAYARAN'!$G:$G,'RENCANA PEMBAYARAN'!$B:$B,$D$63,'RENCANA PEMBAYARAN'!$D:$D,C72,'RENCANA PEMBAYARAN'!$E:$E,$D$6)*KURS!$G$28)+(SUMIFS('RENCANA PEMBAYARAN'!$G:$G,'RENCANA PEMBAYARAN'!$B:$B,$D$63,'RENCANA PEMBAYARAN'!$D:$D,C72,'RENCANA PEMBAYARAN'!$E:$E,$E$6)*KURS!$G$15)+(SUMIFS('RENCANA PEMBAYARAN'!$G:$G,'RENCANA PEMBAYARAN'!$B:$B,$D$63,'RENCANA PEMBAYARAN'!$D:$D,C72,'RENCANA PEMBAYARAN'!$E:$E,$F$6)*KURS!$G$12)+SUMIFS('RENCANA PEMBAYARAN'!$G:$G,'RENCANA PEMBAYARAN'!$B:$B,$D$63,'RENCANA PEMBAYARAN'!$D:$D,C72,'RENCANA PEMBAYARAN'!$E:$E,$G$6)</f>
        <v>0</v>
      </c>
      <c r="E72" s="321">
        <f>+(SUMIFS('RENCANA PEMBAYARAN'!$G:$G,'RENCANA PEMBAYARAN'!$B:$B,$E$63,'RENCANA PEMBAYARAN'!$D:$D,C72,'RENCANA PEMBAYARAN'!$E:$E,$D$6)*KURS!$G$28)+(SUMIFS('RENCANA PEMBAYARAN'!$G:$G,'RENCANA PEMBAYARAN'!$B:$B,$E$63,'RENCANA PEMBAYARAN'!$D:$D,C72,'RENCANA PEMBAYARAN'!$E:$E,$E$6)*KURS!$G$15)+(SUMIFS('RENCANA PEMBAYARAN'!$G:$G,'RENCANA PEMBAYARAN'!$B:$B,$E$63,'RENCANA PEMBAYARAN'!$D:$D,C72,'RENCANA PEMBAYARAN'!$E:$E,$F$6)*KURS!$G$12)+SUMIFS('RENCANA PEMBAYARAN'!$G:$G,'RENCANA PEMBAYARAN'!$B:$B,$E$63,'RENCANA PEMBAYARAN'!$D:$D,C72,'RENCANA PEMBAYARAN'!$E:$E,$G$6)</f>
        <v>0</v>
      </c>
      <c r="F72" s="321">
        <f>+(SUMIFS('RENCANA PEMBAYARAN'!$G:$G,'RENCANA PEMBAYARAN'!$B:$B,$F$63,'RENCANA PEMBAYARAN'!$D:$D,C72,'RENCANA PEMBAYARAN'!$E:$E,$D$6)*KURS!$G$28)+(SUMIFS('RENCANA PEMBAYARAN'!$G:$G,'RENCANA PEMBAYARAN'!$B:$B,$F$63,'RENCANA PEMBAYARAN'!$D:$D,C72,'RENCANA PEMBAYARAN'!$E:$E,$E$6)*KURS!$G$15)+(SUMIFS('RENCANA PEMBAYARAN'!$G:$G,'RENCANA PEMBAYARAN'!$B:$B,$F$63,'RENCANA PEMBAYARAN'!$D:$D,C72,'RENCANA PEMBAYARAN'!$E:$E,$F$6)*KURS!$G$12)+SUMIFS('RENCANA PEMBAYARAN'!$G:$G,'RENCANA PEMBAYARAN'!$B:$B,$F$63,'RENCANA PEMBAYARAN'!$D:$D,C72,'RENCANA PEMBAYARAN'!$E:$E,$G$6)</f>
        <v>0</v>
      </c>
      <c r="G72" s="321">
        <f>+(SUMIFS('RENCANA PEMBAYARAN'!$G:$G,'RENCANA PEMBAYARAN'!$B:$B,$G$63,'RENCANA PEMBAYARAN'!$D:$D,C72,'RENCANA PEMBAYARAN'!$E:$E,$D$6)*KURS!$G$28)+(SUMIFS('RENCANA PEMBAYARAN'!$G:$G,'RENCANA PEMBAYARAN'!$B:$B,$G$63,'RENCANA PEMBAYARAN'!$D:$D,C72,'RENCANA PEMBAYARAN'!$E:$E,$E$6)*KURS!$G$15)+(SUMIFS('RENCANA PEMBAYARAN'!$G:$G,'RENCANA PEMBAYARAN'!$B:$B,$G$63,'RENCANA PEMBAYARAN'!$D:$D,C72,'RENCANA PEMBAYARAN'!$E:$E,$F$6)*KURS!$G$12)+SUMIFS('RENCANA PEMBAYARAN'!$G:$G,'RENCANA PEMBAYARAN'!$B:$B,$G$63,'RENCANA PEMBAYARAN'!$D:$D,C72,'RENCANA PEMBAYARAN'!$E:$E,$G$6)</f>
        <v>0</v>
      </c>
      <c r="H72" s="321">
        <f>+(SUMIFS('RENCANA PEMBAYARAN'!$G:$G,'RENCANA PEMBAYARAN'!$B:$B,$H$63,'RENCANA PEMBAYARAN'!$D:$D,C72,'RENCANA PEMBAYARAN'!$E:$E,$D$6)*KURS!$G$28)+(SUMIFS('RENCANA PEMBAYARAN'!$G:$G,'RENCANA PEMBAYARAN'!$B:$B,$H$63,'RENCANA PEMBAYARAN'!$D:$D,C72,'RENCANA PEMBAYARAN'!$E:$E,$E$6)*KURS!$G$15)+(SUMIFS('RENCANA PEMBAYARAN'!$G:$G,'RENCANA PEMBAYARAN'!$B:$B,$H$63,'RENCANA PEMBAYARAN'!$D:$D,C72,'RENCANA PEMBAYARAN'!$E:$E,$F$6)*KURS!$G$12)+SUMIFS('RENCANA PEMBAYARAN'!$G:$G,'RENCANA PEMBAYARAN'!$B:$B,$H$63,'RENCANA PEMBAYARAN'!$D:$D,C72,'RENCANA PEMBAYARAN'!$E:$E,$G$6)</f>
        <v>0</v>
      </c>
      <c r="I72" s="321">
        <f>+(SUMIFS('RENCANA PEMBAYARAN'!$G:$G,'RENCANA PEMBAYARAN'!$B:$B,$I$63,'RENCANA PEMBAYARAN'!$D:$D,C72,'RENCANA PEMBAYARAN'!$E:$E,$D$6)*KURS!$G$28)+(SUMIFS('RENCANA PEMBAYARAN'!$G:$G,'RENCANA PEMBAYARAN'!$B:$B,$I$63,'RENCANA PEMBAYARAN'!$D:$D,C72,'RENCANA PEMBAYARAN'!$E:$E,$E$6)*KURS!$G$15)+(SUMIFS('RENCANA PEMBAYARAN'!$G:$G,'RENCANA PEMBAYARAN'!$B:$B,$I$63,'RENCANA PEMBAYARAN'!$D:$D,C72,'RENCANA PEMBAYARAN'!$E:$E,$F$6)*KURS!$G$12)+SUMIFS('RENCANA PEMBAYARAN'!$G:$G,'RENCANA PEMBAYARAN'!$B:$B,$I$63,'RENCANA PEMBAYARAN'!$D:$D,C72,'RENCANA PEMBAYARAN'!$E:$E,$G$6)</f>
        <v>0</v>
      </c>
      <c r="J72" s="321">
        <f>+(SUMIFS('RENCANA PEMBAYARAN'!$G:$G,'RENCANA PEMBAYARAN'!$B:$B,$J$63,'RENCANA PEMBAYARAN'!$D:$D,C72,'RENCANA PEMBAYARAN'!$E:$E,$D$6)*KURS!$G$28)+(SUMIFS('RENCANA PEMBAYARAN'!$G:$G,'RENCANA PEMBAYARAN'!$B:$B,$J$63,'RENCANA PEMBAYARAN'!$D:$D,C72,'RENCANA PEMBAYARAN'!$E:$E,$E$6)*KURS!$G$15)+(SUMIFS('RENCANA PEMBAYARAN'!$G:$G,'RENCANA PEMBAYARAN'!$B:$B,$J$63,'RENCANA PEMBAYARAN'!$D:$D,C72,'RENCANA PEMBAYARAN'!$E:$E,$F$6)*KURS!$G$12)+SUMIFS('RENCANA PEMBAYARAN'!$G:$G,'RENCANA PEMBAYARAN'!$B:$B,$J$63,'RENCANA PEMBAYARAN'!$D:$D,C72,'RENCANA PEMBAYARAN'!$E:$E,$G$6)</f>
        <v>0</v>
      </c>
      <c r="K72" s="321">
        <f>+(SUMIFS('RENCANA PEMBAYARAN'!$G:$G,'RENCANA PEMBAYARAN'!$B:$B,$K$63,'RENCANA PEMBAYARAN'!$D:$D,C72,'RENCANA PEMBAYARAN'!$E:$E,$D$6)*KURS!$G$28)+(SUMIFS('RENCANA PEMBAYARAN'!$G:$G,'RENCANA PEMBAYARAN'!$B:$B,$K$63,'RENCANA PEMBAYARAN'!$D:$D,C72,'RENCANA PEMBAYARAN'!$E:$E,$E$6)*KURS!$G$15)+(SUMIFS('RENCANA PEMBAYARAN'!$G:$G,'RENCANA PEMBAYARAN'!$B:$B,$K$63,'RENCANA PEMBAYARAN'!$D:$D,C72,'RENCANA PEMBAYARAN'!$E:$E,$F$6)*KURS!$G$12)+SUMIFS('RENCANA PEMBAYARAN'!$G:$G,'RENCANA PEMBAYARAN'!$B:$B,$K$63,'RENCANA PEMBAYARAN'!$D:$D,C72,'RENCANA PEMBAYARAN'!$E:$E,$G$6)</f>
        <v>0</v>
      </c>
      <c r="L72" s="321">
        <f>+(SUMIFS('RENCANA PEMBAYARAN'!$G:$G,'RENCANA PEMBAYARAN'!$B:$B,$L$63,'RENCANA PEMBAYARAN'!$D:$D,C72,'RENCANA PEMBAYARAN'!$E:$E,$D$6)*KURS!$G$28)+(SUMIFS('RENCANA PEMBAYARAN'!$G:$G,'RENCANA PEMBAYARAN'!$B:$B,$L$63,'RENCANA PEMBAYARAN'!$D:$D,C72,'RENCANA PEMBAYARAN'!$E:$E,$E$6)*KURS!$G$15)+(SUMIFS('RENCANA PEMBAYARAN'!$G:$G,'RENCANA PEMBAYARAN'!$B:$B,$L$63,'RENCANA PEMBAYARAN'!$D:$D,C72,'RENCANA PEMBAYARAN'!$E:$E,$F$6)*KURS!$G$12)+SUMIFS('RENCANA PEMBAYARAN'!$G:$G,'RENCANA PEMBAYARAN'!$B:$B,$L$63,'RENCANA PEMBAYARAN'!$D:$D,C72,'RENCANA PEMBAYARAN'!$E:$E,$G$6)</f>
        <v>0</v>
      </c>
      <c r="M72" s="321">
        <f t="shared" si="7"/>
        <v>0</v>
      </c>
    </row>
    <row r="73" spans="2:13" ht="15.75">
      <c r="B73" s="279">
        <v>9</v>
      </c>
      <c r="C73" s="96">
        <f t="shared" si="6"/>
        <v>42981</v>
      </c>
      <c r="D73" s="321">
        <f>+(SUMIFS('RENCANA PEMBAYARAN'!$G:$G,'RENCANA PEMBAYARAN'!$B:$B,$D$63,'RENCANA PEMBAYARAN'!$D:$D,C73,'RENCANA PEMBAYARAN'!$E:$E,$D$6)*KURS!$G$28)+(SUMIFS('RENCANA PEMBAYARAN'!$G:$G,'RENCANA PEMBAYARAN'!$B:$B,$D$63,'RENCANA PEMBAYARAN'!$D:$D,C73,'RENCANA PEMBAYARAN'!$E:$E,$E$6)*KURS!$G$15)+(SUMIFS('RENCANA PEMBAYARAN'!$G:$G,'RENCANA PEMBAYARAN'!$B:$B,$D$63,'RENCANA PEMBAYARAN'!$D:$D,C73,'RENCANA PEMBAYARAN'!$E:$E,$F$6)*KURS!$G$12)+SUMIFS('RENCANA PEMBAYARAN'!$G:$G,'RENCANA PEMBAYARAN'!$B:$B,$D$63,'RENCANA PEMBAYARAN'!$D:$D,C73,'RENCANA PEMBAYARAN'!$E:$E,$G$6)</f>
        <v>0</v>
      </c>
      <c r="E73" s="321">
        <f>+(SUMIFS('RENCANA PEMBAYARAN'!$G:$G,'RENCANA PEMBAYARAN'!$B:$B,$E$63,'RENCANA PEMBAYARAN'!$D:$D,C73,'RENCANA PEMBAYARAN'!$E:$E,$D$6)*KURS!$G$28)+(SUMIFS('RENCANA PEMBAYARAN'!$G:$G,'RENCANA PEMBAYARAN'!$B:$B,$E$63,'RENCANA PEMBAYARAN'!$D:$D,C73,'RENCANA PEMBAYARAN'!$E:$E,$E$6)*KURS!$G$15)+(SUMIFS('RENCANA PEMBAYARAN'!$G:$G,'RENCANA PEMBAYARAN'!$B:$B,$E$63,'RENCANA PEMBAYARAN'!$D:$D,C73,'RENCANA PEMBAYARAN'!$E:$E,$F$6)*KURS!$G$12)+SUMIFS('RENCANA PEMBAYARAN'!$G:$G,'RENCANA PEMBAYARAN'!$B:$B,$E$63,'RENCANA PEMBAYARAN'!$D:$D,C73,'RENCANA PEMBAYARAN'!$E:$E,$G$6)</f>
        <v>0</v>
      </c>
      <c r="F73" s="321">
        <f>+(SUMIFS('RENCANA PEMBAYARAN'!$G:$G,'RENCANA PEMBAYARAN'!$B:$B,$F$63,'RENCANA PEMBAYARAN'!$D:$D,C73,'RENCANA PEMBAYARAN'!$E:$E,$D$6)*KURS!$G$28)+(SUMIFS('RENCANA PEMBAYARAN'!$G:$G,'RENCANA PEMBAYARAN'!$B:$B,$F$63,'RENCANA PEMBAYARAN'!$D:$D,C73,'RENCANA PEMBAYARAN'!$E:$E,$E$6)*KURS!$G$15)+(SUMIFS('RENCANA PEMBAYARAN'!$G:$G,'RENCANA PEMBAYARAN'!$B:$B,$F$63,'RENCANA PEMBAYARAN'!$D:$D,C73,'RENCANA PEMBAYARAN'!$E:$E,$F$6)*KURS!$G$12)+SUMIFS('RENCANA PEMBAYARAN'!$G:$G,'RENCANA PEMBAYARAN'!$B:$B,$F$63,'RENCANA PEMBAYARAN'!$D:$D,C73,'RENCANA PEMBAYARAN'!$E:$E,$G$6)</f>
        <v>0</v>
      </c>
      <c r="G73" s="321">
        <f>+(SUMIFS('RENCANA PEMBAYARAN'!$G:$G,'RENCANA PEMBAYARAN'!$B:$B,$G$63,'RENCANA PEMBAYARAN'!$D:$D,C73,'RENCANA PEMBAYARAN'!$E:$E,$D$6)*KURS!$G$28)+(SUMIFS('RENCANA PEMBAYARAN'!$G:$G,'RENCANA PEMBAYARAN'!$B:$B,$G$63,'RENCANA PEMBAYARAN'!$D:$D,C73,'RENCANA PEMBAYARAN'!$E:$E,$E$6)*KURS!$G$15)+(SUMIFS('RENCANA PEMBAYARAN'!$G:$G,'RENCANA PEMBAYARAN'!$B:$B,$G$63,'RENCANA PEMBAYARAN'!$D:$D,C73,'RENCANA PEMBAYARAN'!$E:$E,$F$6)*KURS!$G$12)+SUMIFS('RENCANA PEMBAYARAN'!$G:$G,'RENCANA PEMBAYARAN'!$B:$B,$G$63,'RENCANA PEMBAYARAN'!$D:$D,C73,'RENCANA PEMBAYARAN'!$E:$E,$G$6)</f>
        <v>0</v>
      </c>
      <c r="H73" s="321">
        <f>+(SUMIFS('RENCANA PEMBAYARAN'!$G:$G,'RENCANA PEMBAYARAN'!$B:$B,$H$63,'RENCANA PEMBAYARAN'!$D:$D,C73,'RENCANA PEMBAYARAN'!$E:$E,$D$6)*KURS!$G$28)+(SUMIFS('RENCANA PEMBAYARAN'!$G:$G,'RENCANA PEMBAYARAN'!$B:$B,$H$63,'RENCANA PEMBAYARAN'!$D:$D,C73,'RENCANA PEMBAYARAN'!$E:$E,$E$6)*KURS!$G$15)+(SUMIFS('RENCANA PEMBAYARAN'!$G:$G,'RENCANA PEMBAYARAN'!$B:$B,$H$63,'RENCANA PEMBAYARAN'!$D:$D,C73,'RENCANA PEMBAYARAN'!$E:$E,$F$6)*KURS!$G$12)+SUMIFS('RENCANA PEMBAYARAN'!$G:$G,'RENCANA PEMBAYARAN'!$B:$B,$H$63,'RENCANA PEMBAYARAN'!$D:$D,C73,'RENCANA PEMBAYARAN'!$E:$E,$G$6)</f>
        <v>0</v>
      </c>
      <c r="I73" s="321">
        <f>+(SUMIFS('RENCANA PEMBAYARAN'!$G:$G,'RENCANA PEMBAYARAN'!$B:$B,$I$63,'RENCANA PEMBAYARAN'!$D:$D,C73,'RENCANA PEMBAYARAN'!$E:$E,$D$6)*KURS!$G$28)+(SUMIFS('RENCANA PEMBAYARAN'!$G:$G,'RENCANA PEMBAYARAN'!$B:$B,$I$63,'RENCANA PEMBAYARAN'!$D:$D,C73,'RENCANA PEMBAYARAN'!$E:$E,$E$6)*KURS!$G$15)+(SUMIFS('RENCANA PEMBAYARAN'!$G:$G,'RENCANA PEMBAYARAN'!$B:$B,$I$63,'RENCANA PEMBAYARAN'!$D:$D,C73,'RENCANA PEMBAYARAN'!$E:$E,$F$6)*KURS!$G$12)+SUMIFS('RENCANA PEMBAYARAN'!$G:$G,'RENCANA PEMBAYARAN'!$B:$B,$I$63,'RENCANA PEMBAYARAN'!$D:$D,C73,'RENCANA PEMBAYARAN'!$E:$E,$G$6)</f>
        <v>0</v>
      </c>
      <c r="J73" s="321">
        <f>+(SUMIFS('RENCANA PEMBAYARAN'!$G:$G,'RENCANA PEMBAYARAN'!$B:$B,$J$63,'RENCANA PEMBAYARAN'!$D:$D,C73,'RENCANA PEMBAYARAN'!$E:$E,$D$6)*KURS!$G$28)+(SUMIFS('RENCANA PEMBAYARAN'!$G:$G,'RENCANA PEMBAYARAN'!$B:$B,$J$63,'RENCANA PEMBAYARAN'!$D:$D,C73,'RENCANA PEMBAYARAN'!$E:$E,$E$6)*KURS!$G$15)+(SUMIFS('RENCANA PEMBAYARAN'!$G:$G,'RENCANA PEMBAYARAN'!$B:$B,$J$63,'RENCANA PEMBAYARAN'!$D:$D,C73,'RENCANA PEMBAYARAN'!$E:$E,$F$6)*KURS!$G$12)+SUMIFS('RENCANA PEMBAYARAN'!$G:$G,'RENCANA PEMBAYARAN'!$B:$B,$J$63,'RENCANA PEMBAYARAN'!$D:$D,C73,'RENCANA PEMBAYARAN'!$E:$E,$G$6)</f>
        <v>0</v>
      </c>
      <c r="K73" s="321">
        <f>+(SUMIFS('RENCANA PEMBAYARAN'!$G:$G,'RENCANA PEMBAYARAN'!$B:$B,$K$63,'RENCANA PEMBAYARAN'!$D:$D,C73,'RENCANA PEMBAYARAN'!$E:$E,$D$6)*KURS!$G$28)+(SUMIFS('RENCANA PEMBAYARAN'!$G:$G,'RENCANA PEMBAYARAN'!$B:$B,$K$63,'RENCANA PEMBAYARAN'!$D:$D,C73,'RENCANA PEMBAYARAN'!$E:$E,$E$6)*KURS!$G$15)+(SUMIFS('RENCANA PEMBAYARAN'!$G:$G,'RENCANA PEMBAYARAN'!$B:$B,$K$63,'RENCANA PEMBAYARAN'!$D:$D,C73,'RENCANA PEMBAYARAN'!$E:$E,$F$6)*KURS!$G$12)+SUMIFS('RENCANA PEMBAYARAN'!$G:$G,'RENCANA PEMBAYARAN'!$B:$B,$K$63,'RENCANA PEMBAYARAN'!$D:$D,C73,'RENCANA PEMBAYARAN'!$E:$E,$G$6)</f>
        <v>0</v>
      </c>
      <c r="L73" s="321">
        <f>+(SUMIFS('RENCANA PEMBAYARAN'!$G:$G,'RENCANA PEMBAYARAN'!$B:$B,$L$63,'RENCANA PEMBAYARAN'!$D:$D,C73,'RENCANA PEMBAYARAN'!$E:$E,$D$6)*KURS!$G$28)+(SUMIFS('RENCANA PEMBAYARAN'!$G:$G,'RENCANA PEMBAYARAN'!$B:$B,$L$63,'RENCANA PEMBAYARAN'!$D:$D,C73,'RENCANA PEMBAYARAN'!$E:$E,$E$6)*KURS!$G$15)+(SUMIFS('RENCANA PEMBAYARAN'!$G:$G,'RENCANA PEMBAYARAN'!$B:$B,$L$63,'RENCANA PEMBAYARAN'!$D:$D,C73,'RENCANA PEMBAYARAN'!$E:$E,$F$6)*KURS!$G$12)+SUMIFS('RENCANA PEMBAYARAN'!$G:$G,'RENCANA PEMBAYARAN'!$B:$B,$L$63,'RENCANA PEMBAYARAN'!$D:$D,C73,'RENCANA PEMBAYARAN'!$E:$E,$G$6)</f>
        <v>0</v>
      </c>
      <c r="M73" s="321">
        <f t="shared" si="7"/>
        <v>0</v>
      </c>
    </row>
    <row r="74" spans="2:13" ht="15.75">
      <c r="B74" s="279">
        <v>10</v>
      </c>
      <c r="C74" s="96">
        <f t="shared" si="6"/>
        <v>42982</v>
      </c>
      <c r="D74" s="321">
        <f>+(SUMIFS('RENCANA PEMBAYARAN'!$G:$G,'RENCANA PEMBAYARAN'!$B:$B,$D$63,'RENCANA PEMBAYARAN'!$D:$D,C74,'RENCANA PEMBAYARAN'!$E:$E,$D$6)*KURS!$G$28)+(SUMIFS('RENCANA PEMBAYARAN'!$G:$G,'RENCANA PEMBAYARAN'!$B:$B,$D$63,'RENCANA PEMBAYARAN'!$D:$D,C74,'RENCANA PEMBAYARAN'!$E:$E,$E$6)*KURS!$G$15)+(SUMIFS('RENCANA PEMBAYARAN'!$G:$G,'RENCANA PEMBAYARAN'!$B:$B,$D$63,'RENCANA PEMBAYARAN'!$D:$D,C74,'RENCANA PEMBAYARAN'!$E:$E,$F$6)*KURS!$G$12)+SUMIFS('RENCANA PEMBAYARAN'!$G:$G,'RENCANA PEMBAYARAN'!$B:$B,$D$63,'RENCANA PEMBAYARAN'!$D:$D,C74,'RENCANA PEMBAYARAN'!$E:$E,$G$6)</f>
        <v>0</v>
      </c>
      <c r="E74" s="321">
        <f>+(SUMIFS('RENCANA PEMBAYARAN'!$G:$G,'RENCANA PEMBAYARAN'!$B:$B,$E$63,'RENCANA PEMBAYARAN'!$D:$D,C74,'RENCANA PEMBAYARAN'!$E:$E,$D$6)*KURS!$G$28)+(SUMIFS('RENCANA PEMBAYARAN'!$G:$G,'RENCANA PEMBAYARAN'!$B:$B,$E$63,'RENCANA PEMBAYARAN'!$D:$D,C74,'RENCANA PEMBAYARAN'!$E:$E,$E$6)*KURS!$G$15)+(SUMIFS('RENCANA PEMBAYARAN'!$G:$G,'RENCANA PEMBAYARAN'!$B:$B,$E$63,'RENCANA PEMBAYARAN'!$D:$D,C74,'RENCANA PEMBAYARAN'!$E:$E,$F$6)*KURS!$G$12)+SUMIFS('RENCANA PEMBAYARAN'!$G:$G,'RENCANA PEMBAYARAN'!$B:$B,$E$63,'RENCANA PEMBAYARAN'!$D:$D,C74,'RENCANA PEMBAYARAN'!$E:$E,$G$6)</f>
        <v>0</v>
      </c>
      <c r="F74" s="321">
        <f>+(SUMIFS('RENCANA PEMBAYARAN'!$G:$G,'RENCANA PEMBAYARAN'!$B:$B,$F$63,'RENCANA PEMBAYARAN'!$D:$D,C74,'RENCANA PEMBAYARAN'!$E:$E,$D$6)*KURS!$G$28)+(SUMIFS('RENCANA PEMBAYARAN'!$G:$G,'RENCANA PEMBAYARAN'!$B:$B,$F$63,'RENCANA PEMBAYARAN'!$D:$D,C74,'RENCANA PEMBAYARAN'!$E:$E,$E$6)*KURS!$G$15)+(SUMIFS('RENCANA PEMBAYARAN'!$G:$G,'RENCANA PEMBAYARAN'!$B:$B,$F$63,'RENCANA PEMBAYARAN'!$D:$D,C74,'RENCANA PEMBAYARAN'!$E:$E,$F$6)*KURS!$G$12)+SUMIFS('RENCANA PEMBAYARAN'!$G:$G,'RENCANA PEMBAYARAN'!$B:$B,$F$63,'RENCANA PEMBAYARAN'!$D:$D,C74,'RENCANA PEMBAYARAN'!$E:$E,$G$6)</f>
        <v>738338031730.93994</v>
      </c>
      <c r="G74" s="321">
        <f>+(SUMIFS('RENCANA PEMBAYARAN'!$G:$G,'RENCANA PEMBAYARAN'!$B:$B,$G$63,'RENCANA PEMBAYARAN'!$D:$D,C74,'RENCANA PEMBAYARAN'!$E:$E,$D$6)*KURS!$G$28)+(SUMIFS('RENCANA PEMBAYARAN'!$G:$G,'RENCANA PEMBAYARAN'!$B:$B,$G$63,'RENCANA PEMBAYARAN'!$D:$D,C74,'RENCANA PEMBAYARAN'!$E:$E,$E$6)*KURS!$G$15)+(SUMIFS('RENCANA PEMBAYARAN'!$G:$G,'RENCANA PEMBAYARAN'!$B:$B,$G$63,'RENCANA PEMBAYARAN'!$D:$D,C74,'RENCANA PEMBAYARAN'!$E:$E,$F$6)*KURS!$G$12)+SUMIFS('RENCANA PEMBAYARAN'!$G:$G,'RENCANA PEMBAYARAN'!$B:$B,$G$63,'RENCANA PEMBAYARAN'!$D:$D,C74,'RENCANA PEMBAYARAN'!$E:$E,$G$6)</f>
        <v>0</v>
      </c>
      <c r="H74" s="321">
        <f>+(SUMIFS('RENCANA PEMBAYARAN'!$G:$G,'RENCANA PEMBAYARAN'!$B:$B,$H$63,'RENCANA PEMBAYARAN'!$D:$D,C74,'RENCANA PEMBAYARAN'!$E:$E,$D$6)*KURS!$G$28)+(SUMIFS('RENCANA PEMBAYARAN'!$G:$G,'RENCANA PEMBAYARAN'!$B:$B,$H$63,'RENCANA PEMBAYARAN'!$D:$D,C74,'RENCANA PEMBAYARAN'!$E:$E,$E$6)*KURS!$G$15)+(SUMIFS('RENCANA PEMBAYARAN'!$G:$G,'RENCANA PEMBAYARAN'!$B:$B,$H$63,'RENCANA PEMBAYARAN'!$D:$D,C74,'RENCANA PEMBAYARAN'!$E:$E,$F$6)*KURS!$G$12)+SUMIFS('RENCANA PEMBAYARAN'!$G:$G,'RENCANA PEMBAYARAN'!$B:$B,$H$63,'RENCANA PEMBAYARAN'!$D:$D,C74,'RENCANA PEMBAYARAN'!$E:$E,$G$6)</f>
        <v>0</v>
      </c>
      <c r="I74" s="321">
        <f>+(SUMIFS('RENCANA PEMBAYARAN'!$G:$G,'RENCANA PEMBAYARAN'!$B:$B,$I$63,'RENCANA PEMBAYARAN'!$D:$D,C74,'RENCANA PEMBAYARAN'!$E:$E,$D$6)*KURS!$G$28)+(SUMIFS('RENCANA PEMBAYARAN'!$G:$G,'RENCANA PEMBAYARAN'!$B:$B,$I$63,'RENCANA PEMBAYARAN'!$D:$D,C74,'RENCANA PEMBAYARAN'!$E:$E,$E$6)*KURS!$G$15)+(SUMIFS('RENCANA PEMBAYARAN'!$G:$G,'RENCANA PEMBAYARAN'!$B:$B,$I$63,'RENCANA PEMBAYARAN'!$D:$D,C74,'RENCANA PEMBAYARAN'!$E:$E,$F$6)*KURS!$G$12)+SUMIFS('RENCANA PEMBAYARAN'!$G:$G,'RENCANA PEMBAYARAN'!$B:$B,$I$63,'RENCANA PEMBAYARAN'!$D:$D,C74,'RENCANA PEMBAYARAN'!$E:$E,$G$6)</f>
        <v>0</v>
      </c>
      <c r="J74" s="321">
        <f>+(SUMIFS('RENCANA PEMBAYARAN'!$G:$G,'RENCANA PEMBAYARAN'!$B:$B,$J$63,'RENCANA PEMBAYARAN'!$D:$D,C74,'RENCANA PEMBAYARAN'!$E:$E,$D$6)*KURS!$G$28)+(SUMIFS('RENCANA PEMBAYARAN'!$G:$G,'RENCANA PEMBAYARAN'!$B:$B,$J$63,'RENCANA PEMBAYARAN'!$D:$D,C74,'RENCANA PEMBAYARAN'!$E:$E,$E$6)*KURS!$G$15)+(SUMIFS('RENCANA PEMBAYARAN'!$G:$G,'RENCANA PEMBAYARAN'!$B:$B,$J$63,'RENCANA PEMBAYARAN'!$D:$D,C74,'RENCANA PEMBAYARAN'!$E:$E,$F$6)*KURS!$G$12)+SUMIFS('RENCANA PEMBAYARAN'!$G:$G,'RENCANA PEMBAYARAN'!$B:$B,$J$63,'RENCANA PEMBAYARAN'!$D:$D,C74,'RENCANA PEMBAYARAN'!$E:$E,$G$6)</f>
        <v>0</v>
      </c>
      <c r="K74" s="321">
        <f>+(SUMIFS('RENCANA PEMBAYARAN'!$G:$G,'RENCANA PEMBAYARAN'!$B:$B,$K$63,'RENCANA PEMBAYARAN'!$D:$D,C74,'RENCANA PEMBAYARAN'!$E:$E,$D$6)*KURS!$G$28)+(SUMIFS('RENCANA PEMBAYARAN'!$G:$G,'RENCANA PEMBAYARAN'!$B:$B,$K$63,'RENCANA PEMBAYARAN'!$D:$D,C74,'RENCANA PEMBAYARAN'!$E:$E,$E$6)*KURS!$G$15)+(SUMIFS('RENCANA PEMBAYARAN'!$G:$G,'RENCANA PEMBAYARAN'!$B:$B,$K$63,'RENCANA PEMBAYARAN'!$D:$D,C74,'RENCANA PEMBAYARAN'!$E:$E,$F$6)*KURS!$G$12)+SUMIFS('RENCANA PEMBAYARAN'!$G:$G,'RENCANA PEMBAYARAN'!$B:$B,$K$63,'RENCANA PEMBAYARAN'!$D:$D,C74,'RENCANA PEMBAYARAN'!$E:$E,$G$6)</f>
        <v>0</v>
      </c>
      <c r="L74" s="321">
        <f>+(SUMIFS('RENCANA PEMBAYARAN'!$G:$G,'RENCANA PEMBAYARAN'!$B:$B,$L$63,'RENCANA PEMBAYARAN'!$D:$D,C74,'RENCANA PEMBAYARAN'!$E:$E,$D$6)*KURS!$G$28)+(SUMIFS('RENCANA PEMBAYARAN'!$G:$G,'RENCANA PEMBAYARAN'!$B:$B,$L$63,'RENCANA PEMBAYARAN'!$D:$D,C74,'RENCANA PEMBAYARAN'!$E:$E,$E$6)*KURS!$G$15)+(SUMIFS('RENCANA PEMBAYARAN'!$G:$G,'RENCANA PEMBAYARAN'!$B:$B,$L$63,'RENCANA PEMBAYARAN'!$D:$D,C74,'RENCANA PEMBAYARAN'!$E:$E,$F$6)*KURS!$G$12)+SUMIFS('RENCANA PEMBAYARAN'!$G:$G,'RENCANA PEMBAYARAN'!$B:$B,$L$63,'RENCANA PEMBAYARAN'!$D:$D,C74,'RENCANA PEMBAYARAN'!$E:$E,$G$6)</f>
        <v>0</v>
      </c>
      <c r="M74" s="321">
        <f t="shared" si="7"/>
        <v>738338031730.93994</v>
      </c>
    </row>
    <row r="75" spans="2:13" ht="15.75">
      <c r="B75" s="279">
        <v>11</v>
      </c>
      <c r="C75" s="96">
        <f t="shared" si="6"/>
        <v>42983</v>
      </c>
      <c r="D75" s="321">
        <f>+(SUMIFS('RENCANA PEMBAYARAN'!$G:$G,'RENCANA PEMBAYARAN'!$B:$B,$D$63,'RENCANA PEMBAYARAN'!$D:$D,C75,'RENCANA PEMBAYARAN'!$E:$E,$D$6)*KURS!$G$28)+(SUMIFS('RENCANA PEMBAYARAN'!$G:$G,'RENCANA PEMBAYARAN'!$B:$B,$D$63,'RENCANA PEMBAYARAN'!$D:$D,C75,'RENCANA PEMBAYARAN'!$E:$E,$E$6)*KURS!$G$15)+(SUMIFS('RENCANA PEMBAYARAN'!$G:$G,'RENCANA PEMBAYARAN'!$B:$B,$D$63,'RENCANA PEMBAYARAN'!$D:$D,C75,'RENCANA PEMBAYARAN'!$E:$E,$F$6)*KURS!$G$12)+SUMIFS('RENCANA PEMBAYARAN'!$G:$G,'RENCANA PEMBAYARAN'!$B:$B,$D$63,'RENCANA PEMBAYARAN'!$D:$D,C75,'RENCANA PEMBAYARAN'!$E:$E,$G$6)</f>
        <v>0</v>
      </c>
      <c r="E75" s="321">
        <f>+(SUMIFS('RENCANA PEMBAYARAN'!$G:$G,'RENCANA PEMBAYARAN'!$B:$B,$E$63,'RENCANA PEMBAYARAN'!$D:$D,C75,'RENCANA PEMBAYARAN'!$E:$E,$D$6)*KURS!$G$28)+(SUMIFS('RENCANA PEMBAYARAN'!$G:$G,'RENCANA PEMBAYARAN'!$B:$B,$E$63,'RENCANA PEMBAYARAN'!$D:$D,C75,'RENCANA PEMBAYARAN'!$E:$E,$E$6)*KURS!$G$15)+(SUMIFS('RENCANA PEMBAYARAN'!$G:$G,'RENCANA PEMBAYARAN'!$B:$B,$E$63,'RENCANA PEMBAYARAN'!$D:$D,C75,'RENCANA PEMBAYARAN'!$E:$E,$F$6)*KURS!$G$12)+SUMIFS('RENCANA PEMBAYARAN'!$G:$G,'RENCANA PEMBAYARAN'!$B:$B,$E$63,'RENCANA PEMBAYARAN'!$D:$D,C75,'RENCANA PEMBAYARAN'!$E:$E,$G$6)</f>
        <v>0</v>
      </c>
      <c r="F75" s="321">
        <f>+(SUMIFS('RENCANA PEMBAYARAN'!$G:$G,'RENCANA PEMBAYARAN'!$B:$B,$F$63,'RENCANA PEMBAYARAN'!$D:$D,C75,'RENCANA PEMBAYARAN'!$E:$E,$D$6)*KURS!$G$28)+(SUMIFS('RENCANA PEMBAYARAN'!$G:$G,'RENCANA PEMBAYARAN'!$B:$B,$F$63,'RENCANA PEMBAYARAN'!$D:$D,C75,'RENCANA PEMBAYARAN'!$E:$E,$E$6)*KURS!$G$15)+(SUMIFS('RENCANA PEMBAYARAN'!$G:$G,'RENCANA PEMBAYARAN'!$B:$B,$F$63,'RENCANA PEMBAYARAN'!$D:$D,C75,'RENCANA PEMBAYARAN'!$E:$E,$F$6)*KURS!$G$12)+SUMIFS('RENCANA PEMBAYARAN'!$G:$G,'RENCANA PEMBAYARAN'!$B:$B,$F$63,'RENCANA PEMBAYARAN'!$D:$D,C75,'RENCANA PEMBAYARAN'!$E:$E,$G$6)</f>
        <v>7423136478.5200005</v>
      </c>
      <c r="G75" s="321">
        <f>+(SUMIFS('RENCANA PEMBAYARAN'!$G:$G,'RENCANA PEMBAYARAN'!$B:$B,$G$63,'RENCANA PEMBAYARAN'!$D:$D,C75,'RENCANA PEMBAYARAN'!$E:$E,$D$6)*KURS!$G$28)+(SUMIFS('RENCANA PEMBAYARAN'!$G:$G,'RENCANA PEMBAYARAN'!$B:$B,$G$63,'RENCANA PEMBAYARAN'!$D:$D,C75,'RENCANA PEMBAYARAN'!$E:$E,$E$6)*KURS!$G$15)+(SUMIFS('RENCANA PEMBAYARAN'!$G:$G,'RENCANA PEMBAYARAN'!$B:$B,$G$63,'RENCANA PEMBAYARAN'!$D:$D,C75,'RENCANA PEMBAYARAN'!$E:$E,$F$6)*KURS!$G$12)+SUMIFS('RENCANA PEMBAYARAN'!$G:$G,'RENCANA PEMBAYARAN'!$B:$B,$G$63,'RENCANA PEMBAYARAN'!$D:$D,C75,'RENCANA PEMBAYARAN'!$E:$E,$G$6)</f>
        <v>42697237443.139999</v>
      </c>
      <c r="H75" s="321">
        <f>+(SUMIFS('RENCANA PEMBAYARAN'!$G:$G,'RENCANA PEMBAYARAN'!$B:$B,$H$63,'RENCANA PEMBAYARAN'!$D:$D,C75,'RENCANA PEMBAYARAN'!$E:$E,$D$6)*KURS!$G$28)+(SUMIFS('RENCANA PEMBAYARAN'!$G:$G,'RENCANA PEMBAYARAN'!$B:$B,$H$63,'RENCANA PEMBAYARAN'!$D:$D,C75,'RENCANA PEMBAYARAN'!$E:$E,$E$6)*KURS!$G$15)+(SUMIFS('RENCANA PEMBAYARAN'!$G:$G,'RENCANA PEMBAYARAN'!$B:$B,$H$63,'RENCANA PEMBAYARAN'!$D:$D,C75,'RENCANA PEMBAYARAN'!$E:$E,$F$6)*KURS!$G$12)+SUMIFS('RENCANA PEMBAYARAN'!$G:$G,'RENCANA PEMBAYARAN'!$B:$B,$H$63,'RENCANA PEMBAYARAN'!$D:$D,C75,'RENCANA PEMBAYARAN'!$E:$E,$G$6)</f>
        <v>0</v>
      </c>
      <c r="I75" s="321">
        <f>+(SUMIFS('RENCANA PEMBAYARAN'!$G:$G,'RENCANA PEMBAYARAN'!$B:$B,$I$63,'RENCANA PEMBAYARAN'!$D:$D,C75,'RENCANA PEMBAYARAN'!$E:$E,$D$6)*KURS!$G$28)+(SUMIFS('RENCANA PEMBAYARAN'!$G:$G,'RENCANA PEMBAYARAN'!$B:$B,$I$63,'RENCANA PEMBAYARAN'!$D:$D,C75,'RENCANA PEMBAYARAN'!$E:$E,$E$6)*KURS!$G$15)+(SUMIFS('RENCANA PEMBAYARAN'!$G:$G,'RENCANA PEMBAYARAN'!$B:$B,$I$63,'RENCANA PEMBAYARAN'!$D:$D,C75,'RENCANA PEMBAYARAN'!$E:$E,$F$6)*KURS!$G$12)+SUMIFS('RENCANA PEMBAYARAN'!$G:$G,'RENCANA PEMBAYARAN'!$B:$B,$I$63,'RENCANA PEMBAYARAN'!$D:$D,C75,'RENCANA PEMBAYARAN'!$E:$E,$G$6)</f>
        <v>15230712488.984053</v>
      </c>
      <c r="J75" s="321">
        <f>+(SUMIFS('RENCANA PEMBAYARAN'!$G:$G,'RENCANA PEMBAYARAN'!$B:$B,$J$63,'RENCANA PEMBAYARAN'!$D:$D,C75,'RENCANA PEMBAYARAN'!$E:$E,$D$6)*KURS!$G$28)+(SUMIFS('RENCANA PEMBAYARAN'!$G:$G,'RENCANA PEMBAYARAN'!$B:$B,$J$63,'RENCANA PEMBAYARAN'!$D:$D,C75,'RENCANA PEMBAYARAN'!$E:$E,$E$6)*KURS!$G$15)+(SUMIFS('RENCANA PEMBAYARAN'!$G:$G,'RENCANA PEMBAYARAN'!$B:$B,$J$63,'RENCANA PEMBAYARAN'!$D:$D,C75,'RENCANA PEMBAYARAN'!$E:$E,$F$6)*KURS!$G$12)+SUMIFS('RENCANA PEMBAYARAN'!$G:$G,'RENCANA PEMBAYARAN'!$B:$B,$J$63,'RENCANA PEMBAYARAN'!$D:$D,C75,'RENCANA PEMBAYARAN'!$E:$E,$G$6)</f>
        <v>40135518030.686981</v>
      </c>
      <c r="K75" s="321">
        <f>+(SUMIFS('RENCANA PEMBAYARAN'!$G:$G,'RENCANA PEMBAYARAN'!$B:$B,$K$63,'RENCANA PEMBAYARAN'!$D:$D,C75,'RENCANA PEMBAYARAN'!$E:$E,$D$6)*KURS!$G$28)+(SUMIFS('RENCANA PEMBAYARAN'!$G:$G,'RENCANA PEMBAYARAN'!$B:$B,$K$63,'RENCANA PEMBAYARAN'!$D:$D,C75,'RENCANA PEMBAYARAN'!$E:$E,$E$6)*KURS!$G$15)+(SUMIFS('RENCANA PEMBAYARAN'!$G:$G,'RENCANA PEMBAYARAN'!$B:$B,$K$63,'RENCANA PEMBAYARAN'!$D:$D,C75,'RENCANA PEMBAYARAN'!$E:$E,$F$6)*KURS!$G$12)+SUMIFS('RENCANA PEMBAYARAN'!$G:$G,'RENCANA PEMBAYARAN'!$B:$B,$K$63,'RENCANA PEMBAYARAN'!$D:$D,C75,'RENCANA PEMBAYARAN'!$E:$E,$G$6)</f>
        <v>0</v>
      </c>
      <c r="L75" s="321">
        <f>+(SUMIFS('RENCANA PEMBAYARAN'!$G:$G,'RENCANA PEMBAYARAN'!$B:$B,$L$63,'RENCANA PEMBAYARAN'!$D:$D,C75,'RENCANA PEMBAYARAN'!$E:$E,$D$6)*KURS!$G$28)+(SUMIFS('RENCANA PEMBAYARAN'!$G:$G,'RENCANA PEMBAYARAN'!$B:$B,$L$63,'RENCANA PEMBAYARAN'!$D:$D,C75,'RENCANA PEMBAYARAN'!$E:$E,$E$6)*KURS!$G$15)+(SUMIFS('RENCANA PEMBAYARAN'!$G:$G,'RENCANA PEMBAYARAN'!$B:$B,$L$63,'RENCANA PEMBAYARAN'!$D:$D,C75,'RENCANA PEMBAYARAN'!$E:$E,$F$6)*KURS!$G$12)+SUMIFS('RENCANA PEMBAYARAN'!$G:$G,'RENCANA PEMBAYARAN'!$B:$B,$L$63,'RENCANA PEMBAYARAN'!$D:$D,C75,'RENCANA PEMBAYARAN'!$E:$E,$G$6)</f>
        <v>0</v>
      </c>
      <c r="M75" s="321">
        <f t="shared" si="7"/>
        <v>105486604441.33104</v>
      </c>
    </row>
    <row r="76" spans="2:13" ht="15.75">
      <c r="B76" s="279">
        <v>12</v>
      </c>
      <c r="C76" s="96">
        <f t="shared" si="6"/>
        <v>42984</v>
      </c>
      <c r="D76" s="321">
        <f>+(SUMIFS('RENCANA PEMBAYARAN'!$G:$G,'RENCANA PEMBAYARAN'!$B:$B,$D$63,'RENCANA PEMBAYARAN'!$D:$D,C76,'RENCANA PEMBAYARAN'!$E:$E,$D$6)*KURS!$G$28)+(SUMIFS('RENCANA PEMBAYARAN'!$G:$G,'RENCANA PEMBAYARAN'!$B:$B,$D$63,'RENCANA PEMBAYARAN'!$D:$D,C76,'RENCANA PEMBAYARAN'!$E:$E,$E$6)*KURS!$G$15)+(SUMIFS('RENCANA PEMBAYARAN'!$G:$G,'RENCANA PEMBAYARAN'!$B:$B,$D$63,'RENCANA PEMBAYARAN'!$D:$D,C76,'RENCANA PEMBAYARAN'!$E:$E,$F$6)*KURS!$G$12)+SUMIFS('RENCANA PEMBAYARAN'!$G:$G,'RENCANA PEMBAYARAN'!$B:$B,$D$63,'RENCANA PEMBAYARAN'!$D:$D,C76,'RENCANA PEMBAYARAN'!$E:$E,$G$6)</f>
        <v>1575243776.6799998</v>
      </c>
      <c r="E76" s="321">
        <f>+(SUMIFS('RENCANA PEMBAYARAN'!$G:$G,'RENCANA PEMBAYARAN'!$B:$B,$E$63,'RENCANA PEMBAYARAN'!$D:$D,C76,'RENCANA PEMBAYARAN'!$E:$E,$D$6)*KURS!$G$28)+(SUMIFS('RENCANA PEMBAYARAN'!$G:$G,'RENCANA PEMBAYARAN'!$B:$B,$E$63,'RENCANA PEMBAYARAN'!$D:$D,C76,'RENCANA PEMBAYARAN'!$E:$E,$E$6)*KURS!$G$15)+(SUMIFS('RENCANA PEMBAYARAN'!$G:$G,'RENCANA PEMBAYARAN'!$B:$B,$E$63,'RENCANA PEMBAYARAN'!$D:$D,C76,'RENCANA PEMBAYARAN'!$E:$E,$F$6)*KURS!$G$12)+SUMIFS('RENCANA PEMBAYARAN'!$G:$G,'RENCANA PEMBAYARAN'!$B:$B,$E$63,'RENCANA PEMBAYARAN'!$D:$D,C76,'RENCANA PEMBAYARAN'!$E:$E,$G$6)</f>
        <v>0</v>
      </c>
      <c r="F76" s="321">
        <f>+(SUMIFS('RENCANA PEMBAYARAN'!$G:$G,'RENCANA PEMBAYARAN'!$B:$B,$F$63,'RENCANA PEMBAYARAN'!$D:$D,C76,'RENCANA PEMBAYARAN'!$E:$E,$D$6)*KURS!$G$28)+(SUMIFS('RENCANA PEMBAYARAN'!$G:$G,'RENCANA PEMBAYARAN'!$B:$B,$F$63,'RENCANA PEMBAYARAN'!$D:$D,C76,'RENCANA PEMBAYARAN'!$E:$E,$E$6)*KURS!$G$15)+(SUMIFS('RENCANA PEMBAYARAN'!$G:$G,'RENCANA PEMBAYARAN'!$B:$B,$F$63,'RENCANA PEMBAYARAN'!$D:$D,C76,'RENCANA PEMBAYARAN'!$E:$E,$F$6)*KURS!$G$12)+SUMIFS('RENCANA PEMBAYARAN'!$G:$G,'RENCANA PEMBAYARAN'!$B:$B,$F$63,'RENCANA PEMBAYARAN'!$D:$D,C76,'RENCANA PEMBAYARAN'!$E:$E,$G$6)</f>
        <v>42555660060.720001</v>
      </c>
      <c r="G76" s="321">
        <f>+(SUMIFS('RENCANA PEMBAYARAN'!$G:$G,'RENCANA PEMBAYARAN'!$B:$B,$G$63,'RENCANA PEMBAYARAN'!$D:$D,C76,'RENCANA PEMBAYARAN'!$E:$E,$D$6)*KURS!$G$28)+(SUMIFS('RENCANA PEMBAYARAN'!$G:$G,'RENCANA PEMBAYARAN'!$B:$B,$G$63,'RENCANA PEMBAYARAN'!$D:$D,C76,'RENCANA PEMBAYARAN'!$E:$E,$E$6)*KURS!$G$15)+(SUMIFS('RENCANA PEMBAYARAN'!$G:$G,'RENCANA PEMBAYARAN'!$B:$B,$G$63,'RENCANA PEMBAYARAN'!$D:$D,C76,'RENCANA PEMBAYARAN'!$E:$E,$F$6)*KURS!$G$12)+SUMIFS('RENCANA PEMBAYARAN'!$G:$G,'RENCANA PEMBAYARAN'!$B:$B,$G$63,'RENCANA PEMBAYARAN'!$D:$D,C76,'RENCANA PEMBAYARAN'!$E:$E,$G$6)</f>
        <v>0</v>
      </c>
      <c r="H76" s="321">
        <f>+(SUMIFS('RENCANA PEMBAYARAN'!$G:$G,'RENCANA PEMBAYARAN'!$B:$B,$H$63,'RENCANA PEMBAYARAN'!$D:$D,C76,'RENCANA PEMBAYARAN'!$E:$E,$D$6)*KURS!$G$28)+(SUMIFS('RENCANA PEMBAYARAN'!$G:$G,'RENCANA PEMBAYARAN'!$B:$B,$H$63,'RENCANA PEMBAYARAN'!$D:$D,C76,'RENCANA PEMBAYARAN'!$E:$E,$E$6)*KURS!$G$15)+(SUMIFS('RENCANA PEMBAYARAN'!$G:$G,'RENCANA PEMBAYARAN'!$B:$B,$H$63,'RENCANA PEMBAYARAN'!$D:$D,C76,'RENCANA PEMBAYARAN'!$E:$E,$F$6)*KURS!$G$12)+SUMIFS('RENCANA PEMBAYARAN'!$G:$G,'RENCANA PEMBAYARAN'!$B:$B,$H$63,'RENCANA PEMBAYARAN'!$D:$D,C76,'RENCANA PEMBAYARAN'!$E:$E,$G$6)</f>
        <v>5809342152.8800001</v>
      </c>
      <c r="I76" s="321">
        <f>+(SUMIFS('RENCANA PEMBAYARAN'!$G:$G,'RENCANA PEMBAYARAN'!$B:$B,$I$63,'RENCANA PEMBAYARAN'!$D:$D,C76,'RENCANA PEMBAYARAN'!$E:$E,$D$6)*KURS!$G$28)+(SUMIFS('RENCANA PEMBAYARAN'!$G:$G,'RENCANA PEMBAYARAN'!$B:$B,$I$63,'RENCANA PEMBAYARAN'!$D:$D,C76,'RENCANA PEMBAYARAN'!$E:$E,$E$6)*KURS!$G$15)+(SUMIFS('RENCANA PEMBAYARAN'!$G:$G,'RENCANA PEMBAYARAN'!$B:$B,$I$63,'RENCANA PEMBAYARAN'!$D:$D,C76,'RENCANA PEMBAYARAN'!$E:$E,$F$6)*KURS!$G$12)+SUMIFS('RENCANA PEMBAYARAN'!$G:$G,'RENCANA PEMBAYARAN'!$B:$B,$I$63,'RENCANA PEMBAYARAN'!$D:$D,C76,'RENCANA PEMBAYARAN'!$E:$E,$G$6)</f>
        <v>0</v>
      </c>
      <c r="J76" s="321">
        <f>+(SUMIFS('RENCANA PEMBAYARAN'!$G:$G,'RENCANA PEMBAYARAN'!$B:$B,$J$63,'RENCANA PEMBAYARAN'!$D:$D,C76,'RENCANA PEMBAYARAN'!$E:$E,$D$6)*KURS!$G$28)+(SUMIFS('RENCANA PEMBAYARAN'!$G:$G,'RENCANA PEMBAYARAN'!$B:$B,$J$63,'RENCANA PEMBAYARAN'!$D:$D,C76,'RENCANA PEMBAYARAN'!$E:$E,$E$6)*KURS!$G$15)+(SUMIFS('RENCANA PEMBAYARAN'!$G:$G,'RENCANA PEMBAYARAN'!$B:$B,$J$63,'RENCANA PEMBAYARAN'!$D:$D,C76,'RENCANA PEMBAYARAN'!$E:$E,$F$6)*KURS!$G$12)+SUMIFS('RENCANA PEMBAYARAN'!$G:$G,'RENCANA PEMBAYARAN'!$B:$B,$J$63,'RENCANA PEMBAYARAN'!$D:$D,C76,'RENCANA PEMBAYARAN'!$E:$E,$G$6)</f>
        <v>0</v>
      </c>
      <c r="K76" s="321">
        <f>+(SUMIFS('RENCANA PEMBAYARAN'!$G:$G,'RENCANA PEMBAYARAN'!$B:$B,$K$63,'RENCANA PEMBAYARAN'!$D:$D,C76,'RENCANA PEMBAYARAN'!$E:$E,$D$6)*KURS!$G$28)+(SUMIFS('RENCANA PEMBAYARAN'!$G:$G,'RENCANA PEMBAYARAN'!$B:$B,$K$63,'RENCANA PEMBAYARAN'!$D:$D,C76,'RENCANA PEMBAYARAN'!$E:$E,$E$6)*KURS!$G$15)+(SUMIFS('RENCANA PEMBAYARAN'!$G:$G,'RENCANA PEMBAYARAN'!$B:$B,$K$63,'RENCANA PEMBAYARAN'!$D:$D,C76,'RENCANA PEMBAYARAN'!$E:$E,$F$6)*KURS!$G$12)+SUMIFS('RENCANA PEMBAYARAN'!$G:$G,'RENCANA PEMBAYARAN'!$B:$B,$K$63,'RENCANA PEMBAYARAN'!$D:$D,C76,'RENCANA PEMBAYARAN'!$E:$E,$G$6)</f>
        <v>0</v>
      </c>
      <c r="L76" s="321">
        <f>+(SUMIFS('RENCANA PEMBAYARAN'!$G:$G,'RENCANA PEMBAYARAN'!$B:$B,$L$63,'RENCANA PEMBAYARAN'!$D:$D,C76,'RENCANA PEMBAYARAN'!$E:$E,$D$6)*KURS!$G$28)+(SUMIFS('RENCANA PEMBAYARAN'!$G:$G,'RENCANA PEMBAYARAN'!$B:$B,$L$63,'RENCANA PEMBAYARAN'!$D:$D,C76,'RENCANA PEMBAYARAN'!$E:$E,$E$6)*KURS!$G$15)+(SUMIFS('RENCANA PEMBAYARAN'!$G:$G,'RENCANA PEMBAYARAN'!$B:$B,$L$63,'RENCANA PEMBAYARAN'!$D:$D,C76,'RENCANA PEMBAYARAN'!$E:$E,$F$6)*KURS!$G$12)+SUMIFS('RENCANA PEMBAYARAN'!$G:$G,'RENCANA PEMBAYARAN'!$B:$B,$L$63,'RENCANA PEMBAYARAN'!$D:$D,C76,'RENCANA PEMBAYARAN'!$E:$E,$G$6)</f>
        <v>0</v>
      </c>
      <c r="M76" s="321">
        <f t="shared" si="7"/>
        <v>49940245990.279999</v>
      </c>
    </row>
    <row r="77" spans="2:13" ht="15.75">
      <c r="B77" s="279">
        <v>13</v>
      </c>
      <c r="C77" s="96">
        <f t="shared" si="6"/>
        <v>42985</v>
      </c>
      <c r="D77" s="321">
        <f>+(SUMIFS('RENCANA PEMBAYARAN'!$G:$G,'RENCANA PEMBAYARAN'!$B:$B,$D$63,'RENCANA PEMBAYARAN'!$D:$D,C77,'RENCANA PEMBAYARAN'!$E:$E,$D$6)*KURS!$G$28)+(SUMIFS('RENCANA PEMBAYARAN'!$G:$G,'RENCANA PEMBAYARAN'!$B:$B,$D$63,'RENCANA PEMBAYARAN'!$D:$D,C77,'RENCANA PEMBAYARAN'!$E:$E,$E$6)*KURS!$G$15)+(SUMIFS('RENCANA PEMBAYARAN'!$G:$G,'RENCANA PEMBAYARAN'!$B:$B,$D$63,'RENCANA PEMBAYARAN'!$D:$D,C77,'RENCANA PEMBAYARAN'!$E:$E,$F$6)*KURS!$G$12)+SUMIFS('RENCANA PEMBAYARAN'!$G:$G,'RENCANA PEMBAYARAN'!$B:$B,$D$63,'RENCANA PEMBAYARAN'!$D:$D,C77,'RENCANA PEMBAYARAN'!$E:$E,$G$6)</f>
        <v>0</v>
      </c>
      <c r="E77" s="321">
        <f>+(SUMIFS('RENCANA PEMBAYARAN'!$G:$G,'RENCANA PEMBAYARAN'!$B:$B,$E$63,'RENCANA PEMBAYARAN'!$D:$D,C77,'RENCANA PEMBAYARAN'!$E:$E,$D$6)*KURS!$G$28)+(SUMIFS('RENCANA PEMBAYARAN'!$G:$G,'RENCANA PEMBAYARAN'!$B:$B,$E$63,'RENCANA PEMBAYARAN'!$D:$D,C77,'RENCANA PEMBAYARAN'!$E:$E,$E$6)*KURS!$G$15)+(SUMIFS('RENCANA PEMBAYARAN'!$G:$G,'RENCANA PEMBAYARAN'!$B:$B,$E$63,'RENCANA PEMBAYARAN'!$D:$D,C77,'RENCANA PEMBAYARAN'!$E:$E,$F$6)*KURS!$G$12)+SUMIFS('RENCANA PEMBAYARAN'!$G:$G,'RENCANA PEMBAYARAN'!$B:$B,$E$63,'RENCANA PEMBAYARAN'!$D:$D,C77,'RENCANA PEMBAYARAN'!$E:$E,$G$6)</f>
        <v>0</v>
      </c>
      <c r="F77" s="321">
        <f>+(SUMIFS('RENCANA PEMBAYARAN'!$G:$G,'RENCANA PEMBAYARAN'!$B:$B,$F$63,'RENCANA PEMBAYARAN'!$D:$D,C77,'RENCANA PEMBAYARAN'!$E:$E,$D$6)*KURS!$G$28)+(SUMIFS('RENCANA PEMBAYARAN'!$G:$G,'RENCANA PEMBAYARAN'!$B:$B,$F$63,'RENCANA PEMBAYARAN'!$D:$D,C77,'RENCANA PEMBAYARAN'!$E:$E,$E$6)*KURS!$G$15)+(SUMIFS('RENCANA PEMBAYARAN'!$G:$G,'RENCANA PEMBAYARAN'!$B:$B,$F$63,'RENCANA PEMBAYARAN'!$D:$D,C77,'RENCANA PEMBAYARAN'!$E:$E,$F$6)*KURS!$G$12)+SUMIFS('RENCANA PEMBAYARAN'!$G:$G,'RENCANA PEMBAYARAN'!$B:$B,$F$63,'RENCANA PEMBAYARAN'!$D:$D,C77,'RENCANA PEMBAYARAN'!$E:$E,$G$6)</f>
        <v>0</v>
      </c>
      <c r="G77" s="321">
        <f>+(SUMIFS('RENCANA PEMBAYARAN'!$G:$G,'RENCANA PEMBAYARAN'!$B:$B,$G$63,'RENCANA PEMBAYARAN'!$D:$D,C77,'RENCANA PEMBAYARAN'!$E:$E,$D$6)*KURS!$G$28)+(SUMIFS('RENCANA PEMBAYARAN'!$G:$G,'RENCANA PEMBAYARAN'!$B:$B,$G$63,'RENCANA PEMBAYARAN'!$D:$D,C77,'RENCANA PEMBAYARAN'!$E:$E,$E$6)*KURS!$G$15)+(SUMIFS('RENCANA PEMBAYARAN'!$G:$G,'RENCANA PEMBAYARAN'!$B:$B,$G$63,'RENCANA PEMBAYARAN'!$D:$D,C77,'RENCANA PEMBAYARAN'!$E:$E,$F$6)*KURS!$G$12)+SUMIFS('RENCANA PEMBAYARAN'!$G:$G,'RENCANA PEMBAYARAN'!$B:$B,$G$63,'RENCANA PEMBAYARAN'!$D:$D,C77,'RENCANA PEMBAYARAN'!$E:$E,$G$6)</f>
        <v>0</v>
      </c>
      <c r="H77" s="321">
        <f>+(SUMIFS('RENCANA PEMBAYARAN'!$G:$G,'RENCANA PEMBAYARAN'!$B:$B,$H$63,'RENCANA PEMBAYARAN'!$D:$D,C77,'RENCANA PEMBAYARAN'!$E:$E,$D$6)*KURS!$G$28)+(SUMIFS('RENCANA PEMBAYARAN'!$G:$G,'RENCANA PEMBAYARAN'!$B:$B,$H$63,'RENCANA PEMBAYARAN'!$D:$D,C77,'RENCANA PEMBAYARAN'!$E:$E,$E$6)*KURS!$G$15)+(SUMIFS('RENCANA PEMBAYARAN'!$G:$G,'RENCANA PEMBAYARAN'!$B:$B,$H$63,'RENCANA PEMBAYARAN'!$D:$D,C77,'RENCANA PEMBAYARAN'!$E:$E,$F$6)*KURS!$G$12)+SUMIFS('RENCANA PEMBAYARAN'!$G:$G,'RENCANA PEMBAYARAN'!$B:$B,$H$63,'RENCANA PEMBAYARAN'!$D:$D,C77,'RENCANA PEMBAYARAN'!$E:$E,$G$6)</f>
        <v>42525012769.82</v>
      </c>
      <c r="I77" s="321">
        <f>+(SUMIFS('RENCANA PEMBAYARAN'!$G:$G,'RENCANA PEMBAYARAN'!$B:$B,$I$63,'RENCANA PEMBAYARAN'!$D:$D,C77,'RENCANA PEMBAYARAN'!$E:$E,$D$6)*KURS!$G$28)+(SUMIFS('RENCANA PEMBAYARAN'!$G:$G,'RENCANA PEMBAYARAN'!$B:$B,$I$63,'RENCANA PEMBAYARAN'!$D:$D,C77,'RENCANA PEMBAYARAN'!$E:$E,$E$6)*KURS!$G$15)+(SUMIFS('RENCANA PEMBAYARAN'!$G:$G,'RENCANA PEMBAYARAN'!$B:$B,$I$63,'RENCANA PEMBAYARAN'!$D:$D,C77,'RENCANA PEMBAYARAN'!$E:$E,$F$6)*KURS!$G$12)+SUMIFS('RENCANA PEMBAYARAN'!$G:$G,'RENCANA PEMBAYARAN'!$B:$B,$I$63,'RENCANA PEMBAYARAN'!$D:$D,C77,'RENCANA PEMBAYARAN'!$E:$E,$G$6)</f>
        <v>0</v>
      </c>
      <c r="J77" s="321">
        <f>+(SUMIFS('RENCANA PEMBAYARAN'!$G:$G,'RENCANA PEMBAYARAN'!$B:$B,$J$63,'RENCANA PEMBAYARAN'!$D:$D,C77,'RENCANA PEMBAYARAN'!$E:$E,$D$6)*KURS!$G$28)+(SUMIFS('RENCANA PEMBAYARAN'!$G:$G,'RENCANA PEMBAYARAN'!$B:$B,$J$63,'RENCANA PEMBAYARAN'!$D:$D,C77,'RENCANA PEMBAYARAN'!$E:$E,$E$6)*KURS!$G$15)+(SUMIFS('RENCANA PEMBAYARAN'!$G:$G,'RENCANA PEMBAYARAN'!$B:$B,$J$63,'RENCANA PEMBAYARAN'!$D:$D,C77,'RENCANA PEMBAYARAN'!$E:$E,$F$6)*KURS!$G$12)+SUMIFS('RENCANA PEMBAYARAN'!$G:$G,'RENCANA PEMBAYARAN'!$B:$B,$J$63,'RENCANA PEMBAYARAN'!$D:$D,C77,'RENCANA PEMBAYARAN'!$E:$E,$G$6)</f>
        <v>0</v>
      </c>
      <c r="K77" s="321">
        <f>+(SUMIFS('RENCANA PEMBAYARAN'!$G:$G,'RENCANA PEMBAYARAN'!$B:$B,$K$63,'RENCANA PEMBAYARAN'!$D:$D,C77,'RENCANA PEMBAYARAN'!$E:$E,$D$6)*KURS!$G$28)+(SUMIFS('RENCANA PEMBAYARAN'!$G:$G,'RENCANA PEMBAYARAN'!$B:$B,$K$63,'RENCANA PEMBAYARAN'!$D:$D,C77,'RENCANA PEMBAYARAN'!$E:$E,$E$6)*KURS!$G$15)+(SUMIFS('RENCANA PEMBAYARAN'!$G:$G,'RENCANA PEMBAYARAN'!$B:$B,$K$63,'RENCANA PEMBAYARAN'!$D:$D,C77,'RENCANA PEMBAYARAN'!$E:$E,$F$6)*KURS!$G$12)+SUMIFS('RENCANA PEMBAYARAN'!$G:$G,'RENCANA PEMBAYARAN'!$B:$B,$K$63,'RENCANA PEMBAYARAN'!$D:$D,C77,'RENCANA PEMBAYARAN'!$E:$E,$G$6)</f>
        <v>0</v>
      </c>
      <c r="L77" s="321">
        <f>+(SUMIFS('RENCANA PEMBAYARAN'!$G:$G,'RENCANA PEMBAYARAN'!$B:$B,$L$63,'RENCANA PEMBAYARAN'!$D:$D,C77,'RENCANA PEMBAYARAN'!$E:$E,$D$6)*KURS!$G$28)+(SUMIFS('RENCANA PEMBAYARAN'!$G:$G,'RENCANA PEMBAYARAN'!$B:$B,$L$63,'RENCANA PEMBAYARAN'!$D:$D,C77,'RENCANA PEMBAYARAN'!$E:$E,$E$6)*KURS!$G$15)+(SUMIFS('RENCANA PEMBAYARAN'!$G:$G,'RENCANA PEMBAYARAN'!$B:$B,$L$63,'RENCANA PEMBAYARAN'!$D:$D,C77,'RENCANA PEMBAYARAN'!$E:$E,$F$6)*KURS!$G$12)+SUMIFS('RENCANA PEMBAYARAN'!$G:$G,'RENCANA PEMBAYARAN'!$B:$B,$L$63,'RENCANA PEMBAYARAN'!$D:$D,C77,'RENCANA PEMBAYARAN'!$E:$E,$G$6)</f>
        <v>0</v>
      </c>
      <c r="M77" s="321">
        <f t="shared" si="7"/>
        <v>42525012769.82</v>
      </c>
    </row>
    <row r="78" spans="2:13" ht="15.75">
      <c r="B78" s="279">
        <v>14</v>
      </c>
      <c r="C78" s="96">
        <f t="shared" si="6"/>
        <v>42986</v>
      </c>
      <c r="D78" s="321">
        <f>+(SUMIFS('RENCANA PEMBAYARAN'!$G:$G,'RENCANA PEMBAYARAN'!$B:$B,$D$63,'RENCANA PEMBAYARAN'!$D:$D,C78,'RENCANA PEMBAYARAN'!$E:$E,$D$6)*KURS!$G$28)+(SUMIFS('RENCANA PEMBAYARAN'!$G:$G,'RENCANA PEMBAYARAN'!$B:$B,$D$63,'RENCANA PEMBAYARAN'!$D:$D,C78,'RENCANA PEMBAYARAN'!$E:$E,$E$6)*KURS!$G$15)+(SUMIFS('RENCANA PEMBAYARAN'!$G:$G,'RENCANA PEMBAYARAN'!$B:$B,$D$63,'RENCANA PEMBAYARAN'!$D:$D,C78,'RENCANA PEMBAYARAN'!$E:$E,$F$6)*KURS!$G$12)+SUMIFS('RENCANA PEMBAYARAN'!$G:$G,'RENCANA PEMBAYARAN'!$B:$B,$D$63,'RENCANA PEMBAYARAN'!$D:$D,C78,'RENCANA PEMBAYARAN'!$E:$E,$G$6)</f>
        <v>0</v>
      </c>
      <c r="E78" s="321">
        <f>+(SUMIFS('RENCANA PEMBAYARAN'!$G:$G,'RENCANA PEMBAYARAN'!$B:$B,$E$63,'RENCANA PEMBAYARAN'!$D:$D,C78,'RENCANA PEMBAYARAN'!$E:$E,$D$6)*KURS!$G$28)+(SUMIFS('RENCANA PEMBAYARAN'!$G:$G,'RENCANA PEMBAYARAN'!$B:$B,$E$63,'RENCANA PEMBAYARAN'!$D:$D,C78,'RENCANA PEMBAYARAN'!$E:$E,$E$6)*KURS!$G$15)+(SUMIFS('RENCANA PEMBAYARAN'!$G:$G,'RENCANA PEMBAYARAN'!$B:$B,$E$63,'RENCANA PEMBAYARAN'!$D:$D,C78,'RENCANA PEMBAYARAN'!$E:$E,$F$6)*KURS!$G$12)+SUMIFS('RENCANA PEMBAYARAN'!$G:$G,'RENCANA PEMBAYARAN'!$B:$B,$E$63,'RENCANA PEMBAYARAN'!$D:$D,C78,'RENCANA PEMBAYARAN'!$E:$E,$G$6)</f>
        <v>0</v>
      </c>
      <c r="F78" s="321">
        <f>+(SUMIFS('RENCANA PEMBAYARAN'!$G:$G,'RENCANA PEMBAYARAN'!$B:$B,$F$63,'RENCANA PEMBAYARAN'!$D:$D,C78,'RENCANA PEMBAYARAN'!$E:$E,$D$6)*KURS!$G$28)+(SUMIFS('RENCANA PEMBAYARAN'!$G:$G,'RENCANA PEMBAYARAN'!$B:$B,$F$63,'RENCANA PEMBAYARAN'!$D:$D,C78,'RENCANA PEMBAYARAN'!$E:$E,$E$6)*KURS!$G$15)+(SUMIFS('RENCANA PEMBAYARAN'!$G:$G,'RENCANA PEMBAYARAN'!$B:$B,$F$63,'RENCANA PEMBAYARAN'!$D:$D,C78,'RENCANA PEMBAYARAN'!$E:$E,$F$6)*KURS!$G$12)+SUMIFS('RENCANA PEMBAYARAN'!$G:$G,'RENCANA PEMBAYARAN'!$B:$B,$F$63,'RENCANA PEMBAYARAN'!$D:$D,C78,'RENCANA PEMBAYARAN'!$E:$E,$G$6)</f>
        <v>654327678891.35999</v>
      </c>
      <c r="G78" s="321">
        <f>+(SUMIFS('RENCANA PEMBAYARAN'!$G:$G,'RENCANA PEMBAYARAN'!$B:$B,$G$63,'RENCANA PEMBAYARAN'!$D:$D,C78,'RENCANA PEMBAYARAN'!$E:$E,$D$6)*KURS!$G$28)+(SUMIFS('RENCANA PEMBAYARAN'!$G:$G,'RENCANA PEMBAYARAN'!$B:$B,$G$63,'RENCANA PEMBAYARAN'!$D:$D,C78,'RENCANA PEMBAYARAN'!$E:$E,$E$6)*KURS!$G$15)+(SUMIFS('RENCANA PEMBAYARAN'!$G:$G,'RENCANA PEMBAYARAN'!$B:$B,$G$63,'RENCANA PEMBAYARAN'!$D:$D,C78,'RENCANA PEMBAYARAN'!$E:$E,$F$6)*KURS!$G$12)+SUMIFS('RENCANA PEMBAYARAN'!$G:$G,'RENCANA PEMBAYARAN'!$B:$B,$G$63,'RENCANA PEMBAYARAN'!$D:$D,C78,'RENCANA PEMBAYARAN'!$E:$E,$G$6)</f>
        <v>0</v>
      </c>
      <c r="H78" s="321">
        <f>+(SUMIFS('RENCANA PEMBAYARAN'!$G:$G,'RENCANA PEMBAYARAN'!$B:$B,$H$63,'RENCANA PEMBAYARAN'!$D:$D,C78,'RENCANA PEMBAYARAN'!$E:$E,$D$6)*KURS!$G$28)+(SUMIFS('RENCANA PEMBAYARAN'!$G:$G,'RENCANA PEMBAYARAN'!$B:$B,$H$63,'RENCANA PEMBAYARAN'!$D:$D,C78,'RENCANA PEMBAYARAN'!$E:$E,$E$6)*KURS!$G$15)+(SUMIFS('RENCANA PEMBAYARAN'!$G:$G,'RENCANA PEMBAYARAN'!$B:$B,$H$63,'RENCANA PEMBAYARAN'!$D:$D,C78,'RENCANA PEMBAYARAN'!$E:$E,$F$6)*KURS!$G$12)+SUMIFS('RENCANA PEMBAYARAN'!$G:$G,'RENCANA PEMBAYARAN'!$B:$B,$H$63,'RENCANA PEMBAYARAN'!$D:$D,C78,'RENCANA PEMBAYARAN'!$E:$E,$G$6)</f>
        <v>0</v>
      </c>
      <c r="I78" s="321">
        <f>+(SUMIFS('RENCANA PEMBAYARAN'!$G:$G,'RENCANA PEMBAYARAN'!$B:$B,$I$63,'RENCANA PEMBAYARAN'!$D:$D,C78,'RENCANA PEMBAYARAN'!$E:$E,$D$6)*KURS!$G$28)+(SUMIFS('RENCANA PEMBAYARAN'!$G:$G,'RENCANA PEMBAYARAN'!$B:$B,$I$63,'RENCANA PEMBAYARAN'!$D:$D,C78,'RENCANA PEMBAYARAN'!$E:$E,$E$6)*KURS!$G$15)+(SUMIFS('RENCANA PEMBAYARAN'!$G:$G,'RENCANA PEMBAYARAN'!$B:$B,$I$63,'RENCANA PEMBAYARAN'!$D:$D,C78,'RENCANA PEMBAYARAN'!$E:$E,$F$6)*KURS!$G$12)+SUMIFS('RENCANA PEMBAYARAN'!$G:$G,'RENCANA PEMBAYARAN'!$B:$B,$I$63,'RENCANA PEMBAYARAN'!$D:$D,C78,'RENCANA PEMBAYARAN'!$E:$E,$G$6)</f>
        <v>0</v>
      </c>
      <c r="J78" s="321">
        <f>+(SUMIFS('RENCANA PEMBAYARAN'!$G:$G,'RENCANA PEMBAYARAN'!$B:$B,$J$63,'RENCANA PEMBAYARAN'!$D:$D,C78,'RENCANA PEMBAYARAN'!$E:$E,$D$6)*KURS!$G$28)+(SUMIFS('RENCANA PEMBAYARAN'!$G:$G,'RENCANA PEMBAYARAN'!$B:$B,$J$63,'RENCANA PEMBAYARAN'!$D:$D,C78,'RENCANA PEMBAYARAN'!$E:$E,$E$6)*KURS!$G$15)+(SUMIFS('RENCANA PEMBAYARAN'!$G:$G,'RENCANA PEMBAYARAN'!$B:$B,$J$63,'RENCANA PEMBAYARAN'!$D:$D,C78,'RENCANA PEMBAYARAN'!$E:$E,$F$6)*KURS!$G$12)+SUMIFS('RENCANA PEMBAYARAN'!$G:$G,'RENCANA PEMBAYARAN'!$B:$B,$J$63,'RENCANA PEMBAYARAN'!$D:$D,C78,'RENCANA PEMBAYARAN'!$E:$E,$G$6)</f>
        <v>0</v>
      </c>
      <c r="K78" s="321">
        <f>+(SUMIFS('RENCANA PEMBAYARAN'!$G:$G,'RENCANA PEMBAYARAN'!$B:$B,$K$63,'RENCANA PEMBAYARAN'!$D:$D,C78,'RENCANA PEMBAYARAN'!$E:$E,$D$6)*KURS!$G$28)+(SUMIFS('RENCANA PEMBAYARAN'!$G:$G,'RENCANA PEMBAYARAN'!$B:$B,$K$63,'RENCANA PEMBAYARAN'!$D:$D,C78,'RENCANA PEMBAYARAN'!$E:$E,$E$6)*KURS!$G$15)+(SUMIFS('RENCANA PEMBAYARAN'!$G:$G,'RENCANA PEMBAYARAN'!$B:$B,$K$63,'RENCANA PEMBAYARAN'!$D:$D,C78,'RENCANA PEMBAYARAN'!$E:$E,$F$6)*KURS!$G$12)+SUMIFS('RENCANA PEMBAYARAN'!$G:$G,'RENCANA PEMBAYARAN'!$B:$B,$K$63,'RENCANA PEMBAYARAN'!$D:$D,C78,'RENCANA PEMBAYARAN'!$E:$E,$G$6)</f>
        <v>0</v>
      </c>
      <c r="L78" s="321">
        <f>+(SUMIFS('RENCANA PEMBAYARAN'!$G:$G,'RENCANA PEMBAYARAN'!$B:$B,$L$63,'RENCANA PEMBAYARAN'!$D:$D,C78,'RENCANA PEMBAYARAN'!$E:$E,$D$6)*KURS!$G$28)+(SUMIFS('RENCANA PEMBAYARAN'!$G:$G,'RENCANA PEMBAYARAN'!$B:$B,$L$63,'RENCANA PEMBAYARAN'!$D:$D,C78,'RENCANA PEMBAYARAN'!$E:$E,$E$6)*KURS!$G$15)+(SUMIFS('RENCANA PEMBAYARAN'!$G:$G,'RENCANA PEMBAYARAN'!$B:$B,$L$63,'RENCANA PEMBAYARAN'!$D:$D,C78,'RENCANA PEMBAYARAN'!$E:$E,$F$6)*KURS!$G$12)+SUMIFS('RENCANA PEMBAYARAN'!$G:$G,'RENCANA PEMBAYARAN'!$B:$B,$L$63,'RENCANA PEMBAYARAN'!$D:$D,C78,'RENCANA PEMBAYARAN'!$E:$E,$G$6)</f>
        <v>0</v>
      </c>
      <c r="M78" s="321">
        <f t="shared" si="7"/>
        <v>654327678891.35999</v>
      </c>
    </row>
    <row r="79" spans="2:13" ht="15.75">
      <c r="B79" s="279">
        <v>15</v>
      </c>
      <c r="C79" s="96">
        <f t="shared" si="6"/>
        <v>42987</v>
      </c>
      <c r="D79" s="321">
        <f>+(SUMIFS('RENCANA PEMBAYARAN'!$G:$G,'RENCANA PEMBAYARAN'!$B:$B,$D$63,'RENCANA PEMBAYARAN'!$D:$D,C79,'RENCANA PEMBAYARAN'!$E:$E,$D$6)*KURS!$G$28)+(SUMIFS('RENCANA PEMBAYARAN'!$G:$G,'RENCANA PEMBAYARAN'!$B:$B,$D$63,'RENCANA PEMBAYARAN'!$D:$D,C79,'RENCANA PEMBAYARAN'!$E:$E,$E$6)*KURS!$G$15)+(SUMIFS('RENCANA PEMBAYARAN'!$G:$G,'RENCANA PEMBAYARAN'!$B:$B,$D$63,'RENCANA PEMBAYARAN'!$D:$D,C79,'RENCANA PEMBAYARAN'!$E:$E,$F$6)*KURS!$G$12)+SUMIFS('RENCANA PEMBAYARAN'!$G:$G,'RENCANA PEMBAYARAN'!$B:$B,$D$63,'RENCANA PEMBAYARAN'!$D:$D,C79,'RENCANA PEMBAYARAN'!$E:$E,$G$6)</f>
        <v>0</v>
      </c>
      <c r="E79" s="321">
        <f>+(SUMIFS('RENCANA PEMBAYARAN'!$G:$G,'RENCANA PEMBAYARAN'!$B:$B,$E$63,'RENCANA PEMBAYARAN'!$D:$D,C79,'RENCANA PEMBAYARAN'!$E:$E,$D$6)*KURS!$G$28)+(SUMIFS('RENCANA PEMBAYARAN'!$G:$G,'RENCANA PEMBAYARAN'!$B:$B,$E$63,'RENCANA PEMBAYARAN'!$D:$D,C79,'RENCANA PEMBAYARAN'!$E:$E,$E$6)*KURS!$G$15)+(SUMIFS('RENCANA PEMBAYARAN'!$G:$G,'RENCANA PEMBAYARAN'!$B:$B,$E$63,'RENCANA PEMBAYARAN'!$D:$D,C79,'RENCANA PEMBAYARAN'!$E:$E,$F$6)*KURS!$G$12)+SUMIFS('RENCANA PEMBAYARAN'!$G:$G,'RENCANA PEMBAYARAN'!$B:$B,$E$63,'RENCANA PEMBAYARAN'!$D:$D,C79,'RENCANA PEMBAYARAN'!$E:$E,$G$6)</f>
        <v>0</v>
      </c>
      <c r="F79" s="321">
        <f>+(SUMIFS('RENCANA PEMBAYARAN'!$G:$G,'RENCANA PEMBAYARAN'!$B:$B,$F$63,'RENCANA PEMBAYARAN'!$D:$D,C79,'RENCANA PEMBAYARAN'!$E:$E,$D$6)*KURS!$G$28)+(SUMIFS('RENCANA PEMBAYARAN'!$G:$G,'RENCANA PEMBAYARAN'!$B:$B,$F$63,'RENCANA PEMBAYARAN'!$D:$D,C79,'RENCANA PEMBAYARAN'!$E:$E,$E$6)*KURS!$G$15)+(SUMIFS('RENCANA PEMBAYARAN'!$G:$G,'RENCANA PEMBAYARAN'!$B:$B,$F$63,'RENCANA PEMBAYARAN'!$D:$D,C79,'RENCANA PEMBAYARAN'!$E:$E,$F$6)*KURS!$G$12)+SUMIFS('RENCANA PEMBAYARAN'!$G:$G,'RENCANA PEMBAYARAN'!$B:$B,$F$63,'RENCANA PEMBAYARAN'!$D:$D,C79,'RENCANA PEMBAYARAN'!$E:$E,$G$6)</f>
        <v>0</v>
      </c>
      <c r="G79" s="321">
        <f>+(SUMIFS('RENCANA PEMBAYARAN'!$G:$G,'RENCANA PEMBAYARAN'!$B:$B,$G$63,'RENCANA PEMBAYARAN'!$D:$D,C79,'RENCANA PEMBAYARAN'!$E:$E,$D$6)*KURS!$G$28)+(SUMIFS('RENCANA PEMBAYARAN'!$G:$G,'RENCANA PEMBAYARAN'!$B:$B,$G$63,'RENCANA PEMBAYARAN'!$D:$D,C79,'RENCANA PEMBAYARAN'!$E:$E,$E$6)*KURS!$G$15)+(SUMIFS('RENCANA PEMBAYARAN'!$G:$G,'RENCANA PEMBAYARAN'!$B:$B,$G$63,'RENCANA PEMBAYARAN'!$D:$D,C79,'RENCANA PEMBAYARAN'!$E:$E,$F$6)*KURS!$G$12)+SUMIFS('RENCANA PEMBAYARAN'!$G:$G,'RENCANA PEMBAYARAN'!$B:$B,$G$63,'RENCANA PEMBAYARAN'!$D:$D,C79,'RENCANA PEMBAYARAN'!$E:$E,$G$6)</f>
        <v>0</v>
      </c>
      <c r="H79" s="321">
        <f>+(SUMIFS('RENCANA PEMBAYARAN'!$G:$G,'RENCANA PEMBAYARAN'!$B:$B,$H$63,'RENCANA PEMBAYARAN'!$D:$D,C79,'RENCANA PEMBAYARAN'!$E:$E,$D$6)*KURS!$G$28)+(SUMIFS('RENCANA PEMBAYARAN'!$G:$G,'RENCANA PEMBAYARAN'!$B:$B,$H$63,'RENCANA PEMBAYARAN'!$D:$D,C79,'RENCANA PEMBAYARAN'!$E:$E,$E$6)*KURS!$G$15)+(SUMIFS('RENCANA PEMBAYARAN'!$G:$G,'RENCANA PEMBAYARAN'!$B:$B,$H$63,'RENCANA PEMBAYARAN'!$D:$D,C79,'RENCANA PEMBAYARAN'!$E:$E,$F$6)*KURS!$G$12)+SUMIFS('RENCANA PEMBAYARAN'!$G:$G,'RENCANA PEMBAYARAN'!$B:$B,$H$63,'RENCANA PEMBAYARAN'!$D:$D,C79,'RENCANA PEMBAYARAN'!$E:$E,$G$6)</f>
        <v>0</v>
      </c>
      <c r="I79" s="321">
        <f>+(SUMIFS('RENCANA PEMBAYARAN'!$G:$G,'RENCANA PEMBAYARAN'!$B:$B,$I$63,'RENCANA PEMBAYARAN'!$D:$D,C79,'RENCANA PEMBAYARAN'!$E:$E,$D$6)*KURS!$G$28)+(SUMIFS('RENCANA PEMBAYARAN'!$G:$G,'RENCANA PEMBAYARAN'!$B:$B,$I$63,'RENCANA PEMBAYARAN'!$D:$D,C79,'RENCANA PEMBAYARAN'!$E:$E,$E$6)*KURS!$G$15)+(SUMIFS('RENCANA PEMBAYARAN'!$G:$G,'RENCANA PEMBAYARAN'!$B:$B,$I$63,'RENCANA PEMBAYARAN'!$D:$D,C79,'RENCANA PEMBAYARAN'!$E:$E,$F$6)*KURS!$G$12)+SUMIFS('RENCANA PEMBAYARAN'!$G:$G,'RENCANA PEMBAYARAN'!$B:$B,$I$63,'RENCANA PEMBAYARAN'!$D:$D,C79,'RENCANA PEMBAYARAN'!$E:$E,$G$6)</f>
        <v>0</v>
      </c>
      <c r="J79" s="321">
        <f>+(SUMIFS('RENCANA PEMBAYARAN'!$G:$G,'RENCANA PEMBAYARAN'!$B:$B,$J$63,'RENCANA PEMBAYARAN'!$D:$D,C79,'RENCANA PEMBAYARAN'!$E:$E,$D$6)*KURS!$G$28)+(SUMIFS('RENCANA PEMBAYARAN'!$G:$G,'RENCANA PEMBAYARAN'!$B:$B,$J$63,'RENCANA PEMBAYARAN'!$D:$D,C79,'RENCANA PEMBAYARAN'!$E:$E,$E$6)*KURS!$G$15)+(SUMIFS('RENCANA PEMBAYARAN'!$G:$G,'RENCANA PEMBAYARAN'!$B:$B,$J$63,'RENCANA PEMBAYARAN'!$D:$D,C79,'RENCANA PEMBAYARAN'!$E:$E,$F$6)*KURS!$G$12)+SUMIFS('RENCANA PEMBAYARAN'!$G:$G,'RENCANA PEMBAYARAN'!$B:$B,$J$63,'RENCANA PEMBAYARAN'!$D:$D,C79,'RENCANA PEMBAYARAN'!$E:$E,$G$6)</f>
        <v>0</v>
      </c>
      <c r="K79" s="321">
        <f>+(SUMIFS('RENCANA PEMBAYARAN'!$G:$G,'RENCANA PEMBAYARAN'!$B:$B,$K$63,'RENCANA PEMBAYARAN'!$D:$D,C79,'RENCANA PEMBAYARAN'!$E:$E,$D$6)*KURS!$G$28)+(SUMIFS('RENCANA PEMBAYARAN'!$G:$G,'RENCANA PEMBAYARAN'!$B:$B,$K$63,'RENCANA PEMBAYARAN'!$D:$D,C79,'RENCANA PEMBAYARAN'!$E:$E,$E$6)*KURS!$G$15)+(SUMIFS('RENCANA PEMBAYARAN'!$G:$G,'RENCANA PEMBAYARAN'!$B:$B,$K$63,'RENCANA PEMBAYARAN'!$D:$D,C79,'RENCANA PEMBAYARAN'!$E:$E,$F$6)*KURS!$G$12)+SUMIFS('RENCANA PEMBAYARAN'!$G:$G,'RENCANA PEMBAYARAN'!$B:$B,$K$63,'RENCANA PEMBAYARAN'!$D:$D,C79,'RENCANA PEMBAYARAN'!$E:$E,$G$6)</f>
        <v>0</v>
      </c>
      <c r="L79" s="321">
        <f>+(SUMIFS('RENCANA PEMBAYARAN'!$G:$G,'RENCANA PEMBAYARAN'!$B:$B,$L$63,'RENCANA PEMBAYARAN'!$D:$D,C79,'RENCANA PEMBAYARAN'!$E:$E,$D$6)*KURS!$G$28)+(SUMIFS('RENCANA PEMBAYARAN'!$G:$G,'RENCANA PEMBAYARAN'!$B:$B,$L$63,'RENCANA PEMBAYARAN'!$D:$D,C79,'RENCANA PEMBAYARAN'!$E:$E,$E$6)*KURS!$G$15)+(SUMIFS('RENCANA PEMBAYARAN'!$G:$G,'RENCANA PEMBAYARAN'!$B:$B,$L$63,'RENCANA PEMBAYARAN'!$D:$D,C79,'RENCANA PEMBAYARAN'!$E:$E,$F$6)*KURS!$G$12)+SUMIFS('RENCANA PEMBAYARAN'!$G:$G,'RENCANA PEMBAYARAN'!$B:$B,$L$63,'RENCANA PEMBAYARAN'!$D:$D,C79,'RENCANA PEMBAYARAN'!$E:$E,$G$6)</f>
        <v>0</v>
      </c>
      <c r="M79" s="321">
        <f t="shared" si="7"/>
        <v>0</v>
      </c>
    </row>
    <row r="80" spans="2:13" ht="15.75">
      <c r="B80" s="279">
        <v>16</v>
      </c>
      <c r="C80" s="96">
        <f t="shared" si="6"/>
        <v>42988</v>
      </c>
      <c r="D80" s="321">
        <f>+(SUMIFS('RENCANA PEMBAYARAN'!$G:$G,'RENCANA PEMBAYARAN'!$B:$B,$D$63,'RENCANA PEMBAYARAN'!$D:$D,C80,'RENCANA PEMBAYARAN'!$E:$E,$D$6)*KURS!$G$28)+(SUMIFS('RENCANA PEMBAYARAN'!$G:$G,'RENCANA PEMBAYARAN'!$B:$B,$D$63,'RENCANA PEMBAYARAN'!$D:$D,C80,'RENCANA PEMBAYARAN'!$E:$E,$E$6)*KURS!$G$15)+(SUMIFS('RENCANA PEMBAYARAN'!$G:$G,'RENCANA PEMBAYARAN'!$B:$B,$D$63,'RENCANA PEMBAYARAN'!$D:$D,C80,'RENCANA PEMBAYARAN'!$E:$E,$F$6)*KURS!$G$12)+SUMIFS('RENCANA PEMBAYARAN'!$G:$G,'RENCANA PEMBAYARAN'!$B:$B,$D$63,'RENCANA PEMBAYARAN'!$D:$D,C80,'RENCANA PEMBAYARAN'!$E:$E,$G$6)</f>
        <v>0</v>
      </c>
      <c r="E80" s="321">
        <f>+(SUMIFS('RENCANA PEMBAYARAN'!$G:$G,'RENCANA PEMBAYARAN'!$B:$B,$E$63,'RENCANA PEMBAYARAN'!$D:$D,C80,'RENCANA PEMBAYARAN'!$E:$E,$D$6)*KURS!$G$28)+(SUMIFS('RENCANA PEMBAYARAN'!$G:$G,'RENCANA PEMBAYARAN'!$B:$B,$E$63,'RENCANA PEMBAYARAN'!$D:$D,C80,'RENCANA PEMBAYARAN'!$E:$E,$E$6)*KURS!$G$15)+(SUMIFS('RENCANA PEMBAYARAN'!$G:$G,'RENCANA PEMBAYARAN'!$B:$B,$E$63,'RENCANA PEMBAYARAN'!$D:$D,C80,'RENCANA PEMBAYARAN'!$E:$E,$F$6)*KURS!$G$12)+SUMIFS('RENCANA PEMBAYARAN'!$G:$G,'RENCANA PEMBAYARAN'!$B:$B,$E$63,'RENCANA PEMBAYARAN'!$D:$D,C80,'RENCANA PEMBAYARAN'!$E:$E,$G$6)</f>
        <v>0</v>
      </c>
      <c r="F80" s="321">
        <f>+(SUMIFS('RENCANA PEMBAYARAN'!$G:$G,'RENCANA PEMBAYARAN'!$B:$B,$F$63,'RENCANA PEMBAYARAN'!$D:$D,C80,'RENCANA PEMBAYARAN'!$E:$E,$D$6)*KURS!$G$28)+(SUMIFS('RENCANA PEMBAYARAN'!$G:$G,'RENCANA PEMBAYARAN'!$B:$B,$F$63,'RENCANA PEMBAYARAN'!$D:$D,C80,'RENCANA PEMBAYARAN'!$E:$E,$E$6)*KURS!$G$15)+(SUMIFS('RENCANA PEMBAYARAN'!$G:$G,'RENCANA PEMBAYARAN'!$B:$B,$F$63,'RENCANA PEMBAYARAN'!$D:$D,C80,'RENCANA PEMBAYARAN'!$E:$E,$F$6)*KURS!$G$12)+SUMIFS('RENCANA PEMBAYARAN'!$G:$G,'RENCANA PEMBAYARAN'!$B:$B,$F$63,'RENCANA PEMBAYARAN'!$D:$D,C80,'RENCANA PEMBAYARAN'!$E:$E,$G$6)</f>
        <v>0</v>
      </c>
      <c r="G80" s="321">
        <f>+(SUMIFS('RENCANA PEMBAYARAN'!$G:$G,'RENCANA PEMBAYARAN'!$B:$B,$G$63,'RENCANA PEMBAYARAN'!$D:$D,C80,'RENCANA PEMBAYARAN'!$E:$E,$D$6)*KURS!$G$28)+(SUMIFS('RENCANA PEMBAYARAN'!$G:$G,'RENCANA PEMBAYARAN'!$B:$B,$G$63,'RENCANA PEMBAYARAN'!$D:$D,C80,'RENCANA PEMBAYARAN'!$E:$E,$E$6)*KURS!$G$15)+(SUMIFS('RENCANA PEMBAYARAN'!$G:$G,'RENCANA PEMBAYARAN'!$B:$B,$G$63,'RENCANA PEMBAYARAN'!$D:$D,C80,'RENCANA PEMBAYARAN'!$E:$E,$F$6)*KURS!$G$12)+SUMIFS('RENCANA PEMBAYARAN'!$G:$G,'RENCANA PEMBAYARAN'!$B:$B,$G$63,'RENCANA PEMBAYARAN'!$D:$D,C80,'RENCANA PEMBAYARAN'!$E:$E,$G$6)</f>
        <v>0</v>
      </c>
      <c r="H80" s="321">
        <f>+(SUMIFS('RENCANA PEMBAYARAN'!$G:$G,'RENCANA PEMBAYARAN'!$B:$B,$H$63,'RENCANA PEMBAYARAN'!$D:$D,C80,'RENCANA PEMBAYARAN'!$E:$E,$D$6)*KURS!$G$28)+(SUMIFS('RENCANA PEMBAYARAN'!$G:$G,'RENCANA PEMBAYARAN'!$B:$B,$H$63,'RENCANA PEMBAYARAN'!$D:$D,C80,'RENCANA PEMBAYARAN'!$E:$E,$E$6)*KURS!$G$15)+(SUMIFS('RENCANA PEMBAYARAN'!$G:$G,'RENCANA PEMBAYARAN'!$B:$B,$H$63,'RENCANA PEMBAYARAN'!$D:$D,C80,'RENCANA PEMBAYARAN'!$E:$E,$F$6)*KURS!$G$12)+SUMIFS('RENCANA PEMBAYARAN'!$G:$G,'RENCANA PEMBAYARAN'!$B:$B,$H$63,'RENCANA PEMBAYARAN'!$D:$D,C80,'RENCANA PEMBAYARAN'!$E:$E,$G$6)</f>
        <v>0</v>
      </c>
      <c r="I80" s="321">
        <f>+(SUMIFS('RENCANA PEMBAYARAN'!$G:$G,'RENCANA PEMBAYARAN'!$B:$B,$I$63,'RENCANA PEMBAYARAN'!$D:$D,C80,'RENCANA PEMBAYARAN'!$E:$E,$D$6)*KURS!$G$28)+(SUMIFS('RENCANA PEMBAYARAN'!$G:$G,'RENCANA PEMBAYARAN'!$B:$B,$I$63,'RENCANA PEMBAYARAN'!$D:$D,C80,'RENCANA PEMBAYARAN'!$E:$E,$E$6)*KURS!$G$15)+(SUMIFS('RENCANA PEMBAYARAN'!$G:$G,'RENCANA PEMBAYARAN'!$B:$B,$I$63,'RENCANA PEMBAYARAN'!$D:$D,C80,'RENCANA PEMBAYARAN'!$E:$E,$F$6)*KURS!$G$12)+SUMIFS('RENCANA PEMBAYARAN'!$G:$G,'RENCANA PEMBAYARAN'!$B:$B,$I$63,'RENCANA PEMBAYARAN'!$D:$D,C80,'RENCANA PEMBAYARAN'!$E:$E,$G$6)</f>
        <v>0</v>
      </c>
      <c r="J80" s="321">
        <f>+(SUMIFS('RENCANA PEMBAYARAN'!$G:$G,'RENCANA PEMBAYARAN'!$B:$B,$J$63,'RENCANA PEMBAYARAN'!$D:$D,C80,'RENCANA PEMBAYARAN'!$E:$E,$D$6)*KURS!$G$28)+(SUMIFS('RENCANA PEMBAYARAN'!$G:$G,'RENCANA PEMBAYARAN'!$B:$B,$J$63,'RENCANA PEMBAYARAN'!$D:$D,C80,'RENCANA PEMBAYARAN'!$E:$E,$E$6)*KURS!$G$15)+(SUMIFS('RENCANA PEMBAYARAN'!$G:$G,'RENCANA PEMBAYARAN'!$B:$B,$J$63,'RENCANA PEMBAYARAN'!$D:$D,C80,'RENCANA PEMBAYARAN'!$E:$E,$F$6)*KURS!$G$12)+SUMIFS('RENCANA PEMBAYARAN'!$G:$G,'RENCANA PEMBAYARAN'!$B:$B,$J$63,'RENCANA PEMBAYARAN'!$D:$D,C80,'RENCANA PEMBAYARAN'!$E:$E,$G$6)</f>
        <v>0</v>
      </c>
      <c r="K80" s="321">
        <f>+(SUMIFS('RENCANA PEMBAYARAN'!$G:$G,'RENCANA PEMBAYARAN'!$B:$B,$K$63,'RENCANA PEMBAYARAN'!$D:$D,C80,'RENCANA PEMBAYARAN'!$E:$E,$D$6)*KURS!$G$28)+(SUMIFS('RENCANA PEMBAYARAN'!$G:$G,'RENCANA PEMBAYARAN'!$B:$B,$K$63,'RENCANA PEMBAYARAN'!$D:$D,C80,'RENCANA PEMBAYARAN'!$E:$E,$E$6)*KURS!$G$15)+(SUMIFS('RENCANA PEMBAYARAN'!$G:$G,'RENCANA PEMBAYARAN'!$B:$B,$K$63,'RENCANA PEMBAYARAN'!$D:$D,C80,'RENCANA PEMBAYARAN'!$E:$E,$F$6)*KURS!$G$12)+SUMIFS('RENCANA PEMBAYARAN'!$G:$G,'RENCANA PEMBAYARAN'!$B:$B,$K$63,'RENCANA PEMBAYARAN'!$D:$D,C80,'RENCANA PEMBAYARAN'!$E:$E,$G$6)</f>
        <v>0</v>
      </c>
      <c r="L80" s="321">
        <f>+(SUMIFS('RENCANA PEMBAYARAN'!$G:$G,'RENCANA PEMBAYARAN'!$B:$B,$L$63,'RENCANA PEMBAYARAN'!$D:$D,C80,'RENCANA PEMBAYARAN'!$E:$E,$D$6)*KURS!$G$28)+(SUMIFS('RENCANA PEMBAYARAN'!$G:$G,'RENCANA PEMBAYARAN'!$B:$B,$L$63,'RENCANA PEMBAYARAN'!$D:$D,C80,'RENCANA PEMBAYARAN'!$E:$E,$E$6)*KURS!$G$15)+(SUMIFS('RENCANA PEMBAYARAN'!$G:$G,'RENCANA PEMBAYARAN'!$B:$B,$L$63,'RENCANA PEMBAYARAN'!$D:$D,C80,'RENCANA PEMBAYARAN'!$E:$E,$F$6)*KURS!$G$12)+SUMIFS('RENCANA PEMBAYARAN'!$G:$G,'RENCANA PEMBAYARAN'!$B:$B,$L$63,'RENCANA PEMBAYARAN'!$D:$D,C80,'RENCANA PEMBAYARAN'!$E:$E,$G$6)</f>
        <v>0</v>
      </c>
      <c r="M80" s="321">
        <f t="shared" si="7"/>
        <v>0</v>
      </c>
    </row>
    <row r="81" spans="2:16" ht="15.75">
      <c r="B81" s="279">
        <v>17</v>
      </c>
      <c r="C81" s="96">
        <f t="shared" si="6"/>
        <v>42989</v>
      </c>
      <c r="D81" s="321">
        <f>+(SUMIFS('RENCANA PEMBAYARAN'!$G:$G,'RENCANA PEMBAYARAN'!$B:$B,$D$63,'RENCANA PEMBAYARAN'!$D:$D,C81,'RENCANA PEMBAYARAN'!$E:$E,$D$6)*KURS!$G$28)+(SUMIFS('RENCANA PEMBAYARAN'!$G:$G,'RENCANA PEMBAYARAN'!$B:$B,$D$63,'RENCANA PEMBAYARAN'!$D:$D,C81,'RENCANA PEMBAYARAN'!$E:$E,$E$6)*KURS!$G$15)+(SUMIFS('RENCANA PEMBAYARAN'!$G:$G,'RENCANA PEMBAYARAN'!$B:$B,$D$63,'RENCANA PEMBAYARAN'!$D:$D,C81,'RENCANA PEMBAYARAN'!$E:$E,$F$6)*KURS!$G$12)+SUMIFS('RENCANA PEMBAYARAN'!$G:$G,'RENCANA PEMBAYARAN'!$B:$B,$D$63,'RENCANA PEMBAYARAN'!$D:$D,C81,'RENCANA PEMBAYARAN'!$E:$E,$G$6)</f>
        <v>0</v>
      </c>
      <c r="E81" s="321">
        <f>+(SUMIFS('RENCANA PEMBAYARAN'!$G:$G,'RENCANA PEMBAYARAN'!$B:$B,$E$63,'RENCANA PEMBAYARAN'!$D:$D,C81,'RENCANA PEMBAYARAN'!$E:$E,$D$6)*KURS!$G$28)+(SUMIFS('RENCANA PEMBAYARAN'!$G:$G,'RENCANA PEMBAYARAN'!$B:$B,$E$63,'RENCANA PEMBAYARAN'!$D:$D,C81,'RENCANA PEMBAYARAN'!$E:$E,$E$6)*KURS!$G$15)+(SUMIFS('RENCANA PEMBAYARAN'!$G:$G,'RENCANA PEMBAYARAN'!$B:$B,$E$63,'RENCANA PEMBAYARAN'!$D:$D,C81,'RENCANA PEMBAYARAN'!$E:$E,$F$6)*KURS!$G$12)+SUMIFS('RENCANA PEMBAYARAN'!$G:$G,'RENCANA PEMBAYARAN'!$B:$B,$E$63,'RENCANA PEMBAYARAN'!$D:$D,C81,'RENCANA PEMBAYARAN'!$E:$E,$G$6)</f>
        <v>0</v>
      </c>
      <c r="F81" s="321">
        <f>+(SUMIFS('RENCANA PEMBAYARAN'!$G:$G,'RENCANA PEMBAYARAN'!$B:$B,$F$63,'RENCANA PEMBAYARAN'!$D:$D,C81,'RENCANA PEMBAYARAN'!$E:$E,$D$6)*KURS!$G$28)+(SUMIFS('RENCANA PEMBAYARAN'!$G:$G,'RENCANA PEMBAYARAN'!$B:$B,$F$63,'RENCANA PEMBAYARAN'!$D:$D,C81,'RENCANA PEMBAYARAN'!$E:$E,$E$6)*KURS!$G$15)+(SUMIFS('RENCANA PEMBAYARAN'!$G:$G,'RENCANA PEMBAYARAN'!$B:$B,$F$63,'RENCANA PEMBAYARAN'!$D:$D,C81,'RENCANA PEMBAYARAN'!$E:$E,$F$6)*KURS!$G$12)+SUMIFS('RENCANA PEMBAYARAN'!$G:$G,'RENCANA PEMBAYARAN'!$B:$B,$F$63,'RENCANA PEMBAYARAN'!$D:$D,C81,'RENCANA PEMBAYARAN'!$E:$E,$G$6)</f>
        <v>390400756454.52002</v>
      </c>
      <c r="G81" s="321">
        <f>+(SUMIFS('RENCANA PEMBAYARAN'!$G:$G,'RENCANA PEMBAYARAN'!$B:$B,$G$63,'RENCANA PEMBAYARAN'!$D:$D,C81,'RENCANA PEMBAYARAN'!$E:$E,$D$6)*KURS!$G$28)+(SUMIFS('RENCANA PEMBAYARAN'!$G:$G,'RENCANA PEMBAYARAN'!$B:$B,$G$63,'RENCANA PEMBAYARAN'!$D:$D,C81,'RENCANA PEMBAYARAN'!$E:$E,$E$6)*KURS!$G$15)+(SUMIFS('RENCANA PEMBAYARAN'!$G:$G,'RENCANA PEMBAYARAN'!$B:$B,$G$63,'RENCANA PEMBAYARAN'!$D:$D,C81,'RENCANA PEMBAYARAN'!$E:$E,$F$6)*KURS!$G$12)+SUMIFS('RENCANA PEMBAYARAN'!$G:$G,'RENCANA PEMBAYARAN'!$B:$B,$G$63,'RENCANA PEMBAYARAN'!$D:$D,C81,'RENCANA PEMBAYARAN'!$E:$E,$G$6)</f>
        <v>35152448782.779999</v>
      </c>
      <c r="H81" s="321">
        <f>+(SUMIFS('RENCANA PEMBAYARAN'!$G:$G,'RENCANA PEMBAYARAN'!$B:$B,$H$63,'RENCANA PEMBAYARAN'!$D:$D,C81,'RENCANA PEMBAYARAN'!$E:$E,$D$6)*KURS!$G$28)+(SUMIFS('RENCANA PEMBAYARAN'!$G:$G,'RENCANA PEMBAYARAN'!$B:$B,$H$63,'RENCANA PEMBAYARAN'!$D:$D,C81,'RENCANA PEMBAYARAN'!$E:$E,$E$6)*KURS!$G$15)+(SUMIFS('RENCANA PEMBAYARAN'!$G:$G,'RENCANA PEMBAYARAN'!$B:$B,$H$63,'RENCANA PEMBAYARAN'!$D:$D,C81,'RENCANA PEMBAYARAN'!$E:$E,$F$6)*KURS!$G$12)+SUMIFS('RENCANA PEMBAYARAN'!$G:$G,'RENCANA PEMBAYARAN'!$B:$B,$H$63,'RENCANA PEMBAYARAN'!$D:$D,C81,'RENCANA PEMBAYARAN'!$E:$E,$G$6)</f>
        <v>0</v>
      </c>
      <c r="I81" s="321">
        <f>+(SUMIFS('RENCANA PEMBAYARAN'!$G:$G,'RENCANA PEMBAYARAN'!$B:$B,$I$63,'RENCANA PEMBAYARAN'!$D:$D,C81,'RENCANA PEMBAYARAN'!$E:$E,$D$6)*KURS!$G$28)+(SUMIFS('RENCANA PEMBAYARAN'!$G:$G,'RENCANA PEMBAYARAN'!$B:$B,$I$63,'RENCANA PEMBAYARAN'!$D:$D,C81,'RENCANA PEMBAYARAN'!$E:$E,$E$6)*KURS!$G$15)+(SUMIFS('RENCANA PEMBAYARAN'!$G:$G,'RENCANA PEMBAYARAN'!$B:$B,$I$63,'RENCANA PEMBAYARAN'!$D:$D,C81,'RENCANA PEMBAYARAN'!$E:$E,$F$6)*KURS!$G$12)+SUMIFS('RENCANA PEMBAYARAN'!$G:$G,'RENCANA PEMBAYARAN'!$B:$B,$I$63,'RENCANA PEMBAYARAN'!$D:$D,C81,'RENCANA PEMBAYARAN'!$E:$E,$G$6)</f>
        <v>0</v>
      </c>
      <c r="J81" s="321">
        <f>+(SUMIFS('RENCANA PEMBAYARAN'!$G:$G,'RENCANA PEMBAYARAN'!$B:$B,$J$63,'RENCANA PEMBAYARAN'!$D:$D,C81,'RENCANA PEMBAYARAN'!$E:$E,$D$6)*KURS!$G$28)+(SUMIFS('RENCANA PEMBAYARAN'!$G:$G,'RENCANA PEMBAYARAN'!$B:$B,$J$63,'RENCANA PEMBAYARAN'!$D:$D,C81,'RENCANA PEMBAYARAN'!$E:$E,$E$6)*KURS!$G$15)+(SUMIFS('RENCANA PEMBAYARAN'!$G:$G,'RENCANA PEMBAYARAN'!$B:$B,$J$63,'RENCANA PEMBAYARAN'!$D:$D,C81,'RENCANA PEMBAYARAN'!$E:$E,$F$6)*KURS!$G$12)+SUMIFS('RENCANA PEMBAYARAN'!$G:$G,'RENCANA PEMBAYARAN'!$B:$B,$J$63,'RENCANA PEMBAYARAN'!$D:$D,C81,'RENCANA PEMBAYARAN'!$E:$E,$G$6)</f>
        <v>0</v>
      </c>
      <c r="K81" s="321">
        <f>+(SUMIFS('RENCANA PEMBAYARAN'!$G:$G,'RENCANA PEMBAYARAN'!$B:$B,$K$63,'RENCANA PEMBAYARAN'!$D:$D,C81,'RENCANA PEMBAYARAN'!$E:$E,$D$6)*KURS!$G$28)+(SUMIFS('RENCANA PEMBAYARAN'!$G:$G,'RENCANA PEMBAYARAN'!$B:$B,$K$63,'RENCANA PEMBAYARAN'!$D:$D,C81,'RENCANA PEMBAYARAN'!$E:$E,$E$6)*KURS!$G$15)+(SUMIFS('RENCANA PEMBAYARAN'!$G:$G,'RENCANA PEMBAYARAN'!$B:$B,$K$63,'RENCANA PEMBAYARAN'!$D:$D,C81,'RENCANA PEMBAYARAN'!$E:$E,$F$6)*KURS!$G$12)+SUMIFS('RENCANA PEMBAYARAN'!$G:$G,'RENCANA PEMBAYARAN'!$B:$B,$K$63,'RENCANA PEMBAYARAN'!$D:$D,C81,'RENCANA PEMBAYARAN'!$E:$E,$G$6)</f>
        <v>0</v>
      </c>
      <c r="L81" s="321">
        <f>+(SUMIFS('RENCANA PEMBAYARAN'!$G:$G,'RENCANA PEMBAYARAN'!$B:$B,$L$63,'RENCANA PEMBAYARAN'!$D:$D,C81,'RENCANA PEMBAYARAN'!$E:$E,$D$6)*KURS!$G$28)+(SUMIFS('RENCANA PEMBAYARAN'!$G:$G,'RENCANA PEMBAYARAN'!$B:$B,$L$63,'RENCANA PEMBAYARAN'!$D:$D,C81,'RENCANA PEMBAYARAN'!$E:$E,$E$6)*KURS!$G$15)+(SUMIFS('RENCANA PEMBAYARAN'!$G:$G,'RENCANA PEMBAYARAN'!$B:$B,$L$63,'RENCANA PEMBAYARAN'!$D:$D,C81,'RENCANA PEMBAYARAN'!$E:$E,$F$6)*KURS!$G$12)+SUMIFS('RENCANA PEMBAYARAN'!$G:$G,'RENCANA PEMBAYARAN'!$B:$B,$L$63,'RENCANA PEMBAYARAN'!$D:$D,C81,'RENCANA PEMBAYARAN'!$E:$E,$G$6)</f>
        <v>0</v>
      </c>
      <c r="M81" s="321">
        <f t="shared" si="7"/>
        <v>425553205237.30005</v>
      </c>
    </row>
    <row r="82" spans="2:16" ht="15.75">
      <c r="B82" s="279">
        <v>18</v>
      </c>
      <c r="C82" s="96">
        <f t="shared" si="6"/>
        <v>42990</v>
      </c>
      <c r="D82" s="321">
        <f>+(SUMIFS('RENCANA PEMBAYARAN'!$G:$G,'RENCANA PEMBAYARAN'!$B:$B,$D$63,'RENCANA PEMBAYARAN'!$D:$D,C82,'RENCANA PEMBAYARAN'!$E:$E,$D$6)*KURS!$G$28)+(SUMIFS('RENCANA PEMBAYARAN'!$G:$G,'RENCANA PEMBAYARAN'!$B:$B,$D$63,'RENCANA PEMBAYARAN'!$D:$D,C82,'RENCANA PEMBAYARAN'!$E:$E,$E$6)*KURS!$G$15)+(SUMIFS('RENCANA PEMBAYARAN'!$G:$G,'RENCANA PEMBAYARAN'!$B:$B,$D$63,'RENCANA PEMBAYARAN'!$D:$D,C82,'RENCANA PEMBAYARAN'!$E:$E,$F$6)*KURS!$G$12)+SUMIFS('RENCANA PEMBAYARAN'!$G:$G,'RENCANA PEMBAYARAN'!$B:$B,$D$63,'RENCANA PEMBAYARAN'!$D:$D,C82,'RENCANA PEMBAYARAN'!$E:$E,$G$6)</f>
        <v>0</v>
      </c>
      <c r="E82" s="321">
        <f>+(SUMIFS('RENCANA PEMBAYARAN'!$G:$G,'RENCANA PEMBAYARAN'!$B:$B,$E$63,'RENCANA PEMBAYARAN'!$D:$D,C82,'RENCANA PEMBAYARAN'!$E:$E,$D$6)*KURS!$G$28)+(SUMIFS('RENCANA PEMBAYARAN'!$G:$G,'RENCANA PEMBAYARAN'!$B:$B,$E$63,'RENCANA PEMBAYARAN'!$D:$D,C82,'RENCANA PEMBAYARAN'!$E:$E,$E$6)*KURS!$G$15)+(SUMIFS('RENCANA PEMBAYARAN'!$G:$G,'RENCANA PEMBAYARAN'!$B:$B,$E$63,'RENCANA PEMBAYARAN'!$D:$D,C82,'RENCANA PEMBAYARAN'!$E:$E,$F$6)*KURS!$G$12)+SUMIFS('RENCANA PEMBAYARAN'!$G:$G,'RENCANA PEMBAYARAN'!$B:$B,$E$63,'RENCANA PEMBAYARAN'!$D:$D,C82,'RENCANA PEMBAYARAN'!$E:$E,$G$6)</f>
        <v>0</v>
      </c>
      <c r="F82" s="321">
        <f>+(SUMIFS('RENCANA PEMBAYARAN'!$G:$G,'RENCANA PEMBAYARAN'!$B:$B,$F$63,'RENCANA PEMBAYARAN'!$D:$D,C82,'RENCANA PEMBAYARAN'!$E:$E,$D$6)*KURS!$G$28)+(SUMIFS('RENCANA PEMBAYARAN'!$G:$G,'RENCANA PEMBAYARAN'!$B:$B,$F$63,'RENCANA PEMBAYARAN'!$D:$D,C82,'RENCANA PEMBAYARAN'!$E:$E,$E$6)*KURS!$G$15)+(SUMIFS('RENCANA PEMBAYARAN'!$G:$G,'RENCANA PEMBAYARAN'!$B:$B,$F$63,'RENCANA PEMBAYARAN'!$D:$D,C82,'RENCANA PEMBAYARAN'!$E:$E,$F$6)*KURS!$G$12)+SUMIFS('RENCANA PEMBAYARAN'!$G:$G,'RENCANA PEMBAYARAN'!$B:$B,$F$63,'RENCANA PEMBAYARAN'!$D:$D,C82,'RENCANA PEMBAYARAN'!$E:$E,$G$6)</f>
        <v>0</v>
      </c>
      <c r="G82" s="321">
        <f>+(SUMIFS('RENCANA PEMBAYARAN'!$G:$G,'RENCANA PEMBAYARAN'!$B:$B,$G$63,'RENCANA PEMBAYARAN'!$D:$D,C82,'RENCANA PEMBAYARAN'!$E:$E,$D$6)*KURS!$G$28)+(SUMIFS('RENCANA PEMBAYARAN'!$G:$G,'RENCANA PEMBAYARAN'!$B:$B,$G$63,'RENCANA PEMBAYARAN'!$D:$D,C82,'RENCANA PEMBAYARAN'!$E:$E,$E$6)*KURS!$G$15)+(SUMIFS('RENCANA PEMBAYARAN'!$G:$G,'RENCANA PEMBAYARAN'!$B:$B,$G$63,'RENCANA PEMBAYARAN'!$D:$D,C82,'RENCANA PEMBAYARAN'!$E:$E,$F$6)*KURS!$G$12)+SUMIFS('RENCANA PEMBAYARAN'!$G:$G,'RENCANA PEMBAYARAN'!$B:$B,$G$63,'RENCANA PEMBAYARAN'!$D:$D,C82,'RENCANA PEMBAYARAN'!$E:$E,$G$6)</f>
        <v>0</v>
      </c>
      <c r="H82" s="321">
        <f>+(SUMIFS('RENCANA PEMBAYARAN'!$G:$G,'RENCANA PEMBAYARAN'!$B:$B,$H$63,'RENCANA PEMBAYARAN'!$D:$D,C82,'RENCANA PEMBAYARAN'!$E:$E,$D$6)*KURS!$G$28)+(SUMIFS('RENCANA PEMBAYARAN'!$G:$G,'RENCANA PEMBAYARAN'!$B:$B,$H$63,'RENCANA PEMBAYARAN'!$D:$D,C82,'RENCANA PEMBAYARAN'!$E:$E,$E$6)*KURS!$G$15)+(SUMIFS('RENCANA PEMBAYARAN'!$G:$G,'RENCANA PEMBAYARAN'!$B:$B,$H$63,'RENCANA PEMBAYARAN'!$D:$D,C82,'RENCANA PEMBAYARAN'!$E:$E,$F$6)*KURS!$G$12)+SUMIFS('RENCANA PEMBAYARAN'!$G:$G,'RENCANA PEMBAYARAN'!$B:$B,$H$63,'RENCANA PEMBAYARAN'!$D:$D,C82,'RENCANA PEMBAYARAN'!$E:$E,$G$6)</f>
        <v>253244235.16</v>
      </c>
      <c r="I82" s="321">
        <f>+(SUMIFS('RENCANA PEMBAYARAN'!$G:$G,'RENCANA PEMBAYARAN'!$B:$B,$I$63,'RENCANA PEMBAYARAN'!$D:$D,C82,'RENCANA PEMBAYARAN'!$E:$E,$D$6)*KURS!$G$28)+(SUMIFS('RENCANA PEMBAYARAN'!$G:$G,'RENCANA PEMBAYARAN'!$B:$B,$I$63,'RENCANA PEMBAYARAN'!$D:$D,C82,'RENCANA PEMBAYARAN'!$E:$E,$E$6)*KURS!$G$15)+(SUMIFS('RENCANA PEMBAYARAN'!$G:$G,'RENCANA PEMBAYARAN'!$B:$B,$I$63,'RENCANA PEMBAYARAN'!$D:$D,C82,'RENCANA PEMBAYARAN'!$E:$E,$F$6)*KURS!$G$12)+SUMIFS('RENCANA PEMBAYARAN'!$G:$G,'RENCANA PEMBAYARAN'!$B:$B,$I$63,'RENCANA PEMBAYARAN'!$D:$D,C82,'RENCANA PEMBAYARAN'!$E:$E,$G$6)</f>
        <v>0</v>
      </c>
      <c r="J82" s="321">
        <f>+(SUMIFS('RENCANA PEMBAYARAN'!$G:$G,'RENCANA PEMBAYARAN'!$B:$B,$J$63,'RENCANA PEMBAYARAN'!$D:$D,C82,'RENCANA PEMBAYARAN'!$E:$E,$D$6)*KURS!$G$28)+(SUMIFS('RENCANA PEMBAYARAN'!$G:$G,'RENCANA PEMBAYARAN'!$B:$B,$J$63,'RENCANA PEMBAYARAN'!$D:$D,C82,'RENCANA PEMBAYARAN'!$E:$E,$E$6)*KURS!$G$15)+(SUMIFS('RENCANA PEMBAYARAN'!$G:$G,'RENCANA PEMBAYARAN'!$B:$B,$J$63,'RENCANA PEMBAYARAN'!$D:$D,C82,'RENCANA PEMBAYARAN'!$E:$E,$F$6)*KURS!$G$12)+SUMIFS('RENCANA PEMBAYARAN'!$G:$G,'RENCANA PEMBAYARAN'!$B:$B,$J$63,'RENCANA PEMBAYARAN'!$D:$D,C82,'RENCANA PEMBAYARAN'!$E:$E,$G$6)</f>
        <v>76056800575.346527</v>
      </c>
      <c r="K82" s="321">
        <f>+(SUMIFS('RENCANA PEMBAYARAN'!$G:$G,'RENCANA PEMBAYARAN'!$B:$B,$K$63,'RENCANA PEMBAYARAN'!$D:$D,C82,'RENCANA PEMBAYARAN'!$E:$E,$D$6)*KURS!$G$28)+(SUMIFS('RENCANA PEMBAYARAN'!$G:$G,'RENCANA PEMBAYARAN'!$B:$B,$K$63,'RENCANA PEMBAYARAN'!$D:$D,C82,'RENCANA PEMBAYARAN'!$E:$E,$E$6)*KURS!$G$15)+(SUMIFS('RENCANA PEMBAYARAN'!$G:$G,'RENCANA PEMBAYARAN'!$B:$B,$K$63,'RENCANA PEMBAYARAN'!$D:$D,C82,'RENCANA PEMBAYARAN'!$E:$E,$F$6)*KURS!$G$12)+SUMIFS('RENCANA PEMBAYARAN'!$G:$G,'RENCANA PEMBAYARAN'!$B:$B,$K$63,'RENCANA PEMBAYARAN'!$D:$D,C82,'RENCANA PEMBAYARAN'!$E:$E,$G$6)</f>
        <v>93394000</v>
      </c>
      <c r="L82" s="321">
        <f>+(SUMIFS('RENCANA PEMBAYARAN'!$G:$G,'RENCANA PEMBAYARAN'!$B:$B,$L$63,'RENCANA PEMBAYARAN'!$D:$D,C82,'RENCANA PEMBAYARAN'!$E:$E,$D$6)*KURS!$G$28)+(SUMIFS('RENCANA PEMBAYARAN'!$G:$G,'RENCANA PEMBAYARAN'!$B:$B,$L$63,'RENCANA PEMBAYARAN'!$D:$D,C82,'RENCANA PEMBAYARAN'!$E:$E,$E$6)*KURS!$G$15)+(SUMIFS('RENCANA PEMBAYARAN'!$G:$G,'RENCANA PEMBAYARAN'!$B:$B,$L$63,'RENCANA PEMBAYARAN'!$D:$D,C82,'RENCANA PEMBAYARAN'!$E:$E,$F$6)*KURS!$G$12)+SUMIFS('RENCANA PEMBAYARAN'!$G:$G,'RENCANA PEMBAYARAN'!$B:$B,$L$63,'RENCANA PEMBAYARAN'!$D:$D,C82,'RENCANA PEMBAYARAN'!$E:$E,$G$6)</f>
        <v>0</v>
      </c>
      <c r="M82" s="321">
        <f t="shared" si="7"/>
        <v>76403438810.506531</v>
      </c>
    </row>
    <row r="83" spans="2:16" ht="15.75">
      <c r="B83" s="279">
        <v>19</v>
      </c>
      <c r="C83" s="96">
        <f t="shared" si="6"/>
        <v>42991</v>
      </c>
      <c r="D83" s="321">
        <f>+(SUMIFS('RENCANA PEMBAYARAN'!$G:$G,'RENCANA PEMBAYARAN'!$B:$B,$D$63,'RENCANA PEMBAYARAN'!$D:$D,C83,'RENCANA PEMBAYARAN'!$E:$E,$D$6)*KURS!$G$28)+(SUMIFS('RENCANA PEMBAYARAN'!$G:$G,'RENCANA PEMBAYARAN'!$B:$B,$D$63,'RENCANA PEMBAYARAN'!$D:$D,C83,'RENCANA PEMBAYARAN'!$E:$E,$E$6)*KURS!$G$15)+(SUMIFS('RENCANA PEMBAYARAN'!$G:$G,'RENCANA PEMBAYARAN'!$B:$B,$D$63,'RENCANA PEMBAYARAN'!$D:$D,C83,'RENCANA PEMBAYARAN'!$E:$E,$F$6)*KURS!$G$12)+SUMIFS('RENCANA PEMBAYARAN'!$G:$G,'RENCANA PEMBAYARAN'!$B:$B,$D$63,'RENCANA PEMBAYARAN'!$D:$D,C83,'RENCANA PEMBAYARAN'!$E:$E,$G$6)</f>
        <v>0</v>
      </c>
      <c r="E83" s="321">
        <f>+(SUMIFS('RENCANA PEMBAYARAN'!$G:$G,'RENCANA PEMBAYARAN'!$B:$B,$E$63,'RENCANA PEMBAYARAN'!$D:$D,C83,'RENCANA PEMBAYARAN'!$E:$E,$D$6)*KURS!$G$28)+(SUMIFS('RENCANA PEMBAYARAN'!$G:$G,'RENCANA PEMBAYARAN'!$B:$B,$E$63,'RENCANA PEMBAYARAN'!$D:$D,C83,'RENCANA PEMBAYARAN'!$E:$E,$E$6)*KURS!$G$15)+(SUMIFS('RENCANA PEMBAYARAN'!$G:$G,'RENCANA PEMBAYARAN'!$B:$B,$E$63,'RENCANA PEMBAYARAN'!$D:$D,C83,'RENCANA PEMBAYARAN'!$E:$E,$F$6)*KURS!$G$12)+SUMIFS('RENCANA PEMBAYARAN'!$G:$G,'RENCANA PEMBAYARAN'!$B:$B,$E$63,'RENCANA PEMBAYARAN'!$D:$D,C83,'RENCANA PEMBAYARAN'!$E:$E,$G$6)</f>
        <v>0</v>
      </c>
      <c r="F83" s="321">
        <f>+(SUMIFS('RENCANA PEMBAYARAN'!$G:$G,'RENCANA PEMBAYARAN'!$B:$B,$F$63,'RENCANA PEMBAYARAN'!$D:$D,C83,'RENCANA PEMBAYARAN'!$E:$E,$D$6)*KURS!$G$28)+(SUMIFS('RENCANA PEMBAYARAN'!$G:$G,'RENCANA PEMBAYARAN'!$B:$B,$F$63,'RENCANA PEMBAYARAN'!$D:$D,C83,'RENCANA PEMBAYARAN'!$E:$E,$E$6)*KURS!$G$15)+(SUMIFS('RENCANA PEMBAYARAN'!$G:$G,'RENCANA PEMBAYARAN'!$B:$B,$F$63,'RENCANA PEMBAYARAN'!$D:$D,C83,'RENCANA PEMBAYARAN'!$E:$E,$F$6)*KURS!$G$12)+SUMIFS('RENCANA PEMBAYARAN'!$G:$G,'RENCANA PEMBAYARAN'!$B:$B,$F$63,'RENCANA PEMBAYARAN'!$D:$D,C83,'RENCANA PEMBAYARAN'!$E:$E,$G$6)</f>
        <v>65450997246.459999</v>
      </c>
      <c r="G83" s="321">
        <f>+(SUMIFS('RENCANA PEMBAYARAN'!$G:$G,'RENCANA PEMBAYARAN'!$B:$B,$G$63,'RENCANA PEMBAYARAN'!$D:$D,C83,'RENCANA PEMBAYARAN'!$E:$E,$D$6)*KURS!$G$28)+(SUMIFS('RENCANA PEMBAYARAN'!$G:$G,'RENCANA PEMBAYARAN'!$B:$B,$G$63,'RENCANA PEMBAYARAN'!$D:$D,C83,'RENCANA PEMBAYARAN'!$E:$E,$E$6)*KURS!$G$15)+(SUMIFS('RENCANA PEMBAYARAN'!$G:$G,'RENCANA PEMBAYARAN'!$B:$B,$G$63,'RENCANA PEMBAYARAN'!$D:$D,C83,'RENCANA PEMBAYARAN'!$E:$E,$F$6)*KURS!$G$12)+SUMIFS('RENCANA PEMBAYARAN'!$G:$G,'RENCANA PEMBAYARAN'!$B:$B,$G$63,'RENCANA PEMBAYARAN'!$D:$D,C83,'RENCANA PEMBAYARAN'!$E:$E,$G$6)</f>
        <v>157345007.81999999</v>
      </c>
      <c r="H83" s="321">
        <f>+(SUMIFS('RENCANA PEMBAYARAN'!$G:$G,'RENCANA PEMBAYARAN'!$B:$B,$H$63,'RENCANA PEMBAYARAN'!$D:$D,C83,'RENCANA PEMBAYARAN'!$E:$E,$D$6)*KURS!$G$28)+(SUMIFS('RENCANA PEMBAYARAN'!$G:$G,'RENCANA PEMBAYARAN'!$B:$B,$H$63,'RENCANA PEMBAYARAN'!$D:$D,C83,'RENCANA PEMBAYARAN'!$E:$E,$E$6)*KURS!$G$15)+(SUMIFS('RENCANA PEMBAYARAN'!$G:$G,'RENCANA PEMBAYARAN'!$B:$B,$H$63,'RENCANA PEMBAYARAN'!$D:$D,C83,'RENCANA PEMBAYARAN'!$E:$E,$F$6)*KURS!$G$12)+SUMIFS('RENCANA PEMBAYARAN'!$G:$G,'RENCANA PEMBAYARAN'!$B:$B,$H$63,'RENCANA PEMBAYARAN'!$D:$D,C83,'RENCANA PEMBAYARAN'!$E:$E,$G$6)</f>
        <v>0</v>
      </c>
      <c r="I83" s="321">
        <f>+(SUMIFS('RENCANA PEMBAYARAN'!$G:$G,'RENCANA PEMBAYARAN'!$B:$B,$I$63,'RENCANA PEMBAYARAN'!$D:$D,C83,'RENCANA PEMBAYARAN'!$E:$E,$D$6)*KURS!$G$28)+(SUMIFS('RENCANA PEMBAYARAN'!$G:$G,'RENCANA PEMBAYARAN'!$B:$B,$I$63,'RENCANA PEMBAYARAN'!$D:$D,C83,'RENCANA PEMBAYARAN'!$E:$E,$E$6)*KURS!$G$15)+(SUMIFS('RENCANA PEMBAYARAN'!$G:$G,'RENCANA PEMBAYARAN'!$B:$B,$I$63,'RENCANA PEMBAYARAN'!$D:$D,C83,'RENCANA PEMBAYARAN'!$E:$E,$F$6)*KURS!$G$12)+SUMIFS('RENCANA PEMBAYARAN'!$G:$G,'RENCANA PEMBAYARAN'!$B:$B,$I$63,'RENCANA PEMBAYARAN'!$D:$D,C83,'RENCANA PEMBAYARAN'!$E:$E,$G$6)</f>
        <v>0</v>
      </c>
      <c r="J83" s="321">
        <f>+(SUMIFS('RENCANA PEMBAYARAN'!$G:$G,'RENCANA PEMBAYARAN'!$B:$B,$J$63,'RENCANA PEMBAYARAN'!$D:$D,C83,'RENCANA PEMBAYARAN'!$E:$E,$D$6)*KURS!$G$28)+(SUMIFS('RENCANA PEMBAYARAN'!$G:$G,'RENCANA PEMBAYARAN'!$B:$B,$J$63,'RENCANA PEMBAYARAN'!$D:$D,C83,'RENCANA PEMBAYARAN'!$E:$E,$E$6)*KURS!$G$15)+(SUMIFS('RENCANA PEMBAYARAN'!$G:$G,'RENCANA PEMBAYARAN'!$B:$B,$J$63,'RENCANA PEMBAYARAN'!$D:$D,C83,'RENCANA PEMBAYARAN'!$E:$E,$F$6)*KURS!$G$12)+SUMIFS('RENCANA PEMBAYARAN'!$G:$G,'RENCANA PEMBAYARAN'!$B:$B,$J$63,'RENCANA PEMBAYARAN'!$D:$D,C83,'RENCANA PEMBAYARAN'!$E:$E,$G$6)</f>
        <v>0</v>
      </c>
      <c r="K83" s="321">
        <f>+(SUMIFS('RENCANA PEMBAYARAN'!$G:$G,'RENCANA PEMBAYARAN'!$B:$B,$K$63,'RENCANA PEMBAYARAN'!$D:$D,C83,'RENCANA PEMBAYARAN'!$E:$E,$D$6)*KURS!$G$28)+(SUMIFS('RENCANA PEMBAYARAN'!$G:$G,'RENCANA PEMBAYARAN'!$B:$B,$K$63,'RENCANA PEMBAYARAN'!$D:$D,C83,'RENCANA PEMBAYARAN'!$E:$E,$E$6)*KURS!$G$15)+(SUMIFS('RENCANA PEMBAYARAN'!$G:$G,'RENCANA PEMBAYARAN'!$B:$B,$K$63,'RENCANA PEMBAYARAN'!$D:$D,C83,'RENCANA PEMBAYARAN'!$E:$E,$F$6)*KURS!$G$12)+SUMIFS('RENCANA PEMBAYARAN'!$G:$G,'RENCANA PEMBAYARAN'!$B:$B,$K$63,'RENCANA PEMBAYARAN'!$D:$D,C83,'RENCANA PEMBAYARAN'!$E:$E,$G$6)</f>
        <v>0</v>
      </c>
      <c r="L83" s="321">
        <f>+(SUMIFS('RENCANA PEMBAYARAN'!$G:$G,'RENCANA PEMBAYARAN'!$B:$B,$L$63,'RENCANA PEMBAYARAN'!$D:$D,C83,'RENCANA PEMBAYARAN'!$E:$E,$D$6)*KURS!$G$28)+(SUMIFS('RENCANA PEMBAYARAN'!$G:$G,'RENCANA PEMBAYARAN'!$B:$B,$L$63,'RENCANA PEMBAYARAN'!$D:$D,C83,'RENCANA PEMBAYARAN'!$E:$E,$E$6)*KURS!$G$15)+(SUMIFS('RENCANA PEMBAYARAN'!$G:$G,'RENCANA PEMBAYARAN'!$B:$B,$L$63,'RENCANA PEMBAYARAN'!$D:$D,C83,'RENCANA PEMBAYARAN'!$E:$E,$F$6)*KURS!$G$12)+SUMIFS('RENCANA PEMBAYARAN'!$G:$G,'RENCANA PEMBAYARAN'!$B:$B,$L$63,'RENCANA PEMBAYARAN'!$D:$D,C83,'RENCANA PEMBAYARAN'!$E:$E,$G$6)</f>
        <v>0</v>
      </c>
      <c r="M83" s="321">
        <f t="shared" si="7"/>
        <v>65608342254.279999</v>
      </c>
    </row>
    <row r="84" spans="2:16" ht="15.75">
      <c r="B84" s="279">
        <v>20</v>
      </c>
      <c r="C84" s="96">
        <f t="shared" si="6"/>
        <v>42992</v>
      </c>
      <c r="D84" s="321">
        <f>+(SUMIFS('RENCANA PEMBAYARAN'!$G:$G,'RENCANA PEMBAYARAN'!$B:$B,$D$63,'RENCANA PEMBAYARAN'!$D:$D,C84,'RENCANA PEMBAYARAN'!$E:$E,$D$6)*KURS!$G$28)+(SUMIFS('RENCANA PEMBAYARAN'!$G:$G,'RENCANA PEMBAYARAN'!$B:$B,$D$63,'RENCANA PEMBAYARAN'!$D:$D,C84,'RENCANA PEMBAYARAN'!$E:$E,$E$6)*KURS!$G$15)+(SUMIFS('RENCANA PEMBAYARAN'!$G:$G,'RENCANA PEMBAYARAN'!$B:$B,$D$63,'RENCANA PEMBAYARAN'!$D:$D,C84,'RENCANA PEMBAYARAN'!$E:$E,$F$6)*KURS!$G$12)+SUMIFS('RENCANA PEMBAYARAN'!$G:$G,'RENCANA PEMBAYARAN'!$B:$B,$D$63,'RENCANA PEMBAYARAN'!$D:$D,C84,'RENCANA PEMBAYARAN'!$E:$E,$G$6)</f>
        <v>0</v>
      </c>
      <c r="E84" s="321">
        <f>+(SUMIFS('RENCANA PEMBAYARAN'!$G:$G,'RENCANA PEMBAYARAN'!$B:$B,$E$63,'RENCANA PEMBAYARAN'!$D:$D,C84,'RENCANA PEMBAYARAN'!$E:$E,$D$6)*KURS!$G$28)+(SUMIFS('RENCANA PEMBAYARAN'!$G:$G,'RENCANA PEMBAYARAN'!$B:$B,$E$63,'RENCANA PEMBAYARAN'!$D:$D,C84,'RENCANA PEMBAYARAN'!$E:$E,$E$6)*KURS!$G$15)+(SUMIFS('RENCANA PEMBAYARAN'!$G:$G,'RENCANA PEMBAYARAN'!$B:$B,$E$63,'RENCANA PEMBAYARAN'!$D:$D,C84,'RENCANA PEMBAYARAN'!$E:$E,$F$6)*KURS!$G$12)+SUMIFS('RENCANA PEMBAYARAN'!$G:$G,'RENCANA PEMBAYARAN'!$B:$B,$E$63,'RENCANA PEMBAYARAN'!$D:$D,C84,'RENCANA PEMBAYARAN'!$E:$E,$G$6)</f>
        <v>0</v>
      </c>
      <c r="F84" s="321">
        <f>+(SUMIFS('RENCANA PEMBAYARAN'!$G:$G,'RENCANA PEMBAYARAN'!$B:$B,$F$63,'RENCANA PEMBAYARAN'!$D:$D,C84,'RENCANA PEMBAYARAN'!$E:$E,$D$6)*KURS!$G$28)+(SUMIFS('RENCANA PEMBAYARAN'!$G:$G,'RENCANA PEMBAYARAN'!$B:$B,$F$63,'RENCANA PEMBAYARAN'!$D:$D,C84,'RENCANA PEMBAYARAN'!$E:$E,$E$6)*KURS!$G$15)+(SUMIFS('RENCANA PEMBAYARAN'!$G:$G,'RENCANA PEMBAYARAN'!$B:$B,$F$63,'RENCANA PEMBAYARAN'!$D:$D,C84,'RENCANA PEMBAYARAN'!$E:$E,$F$6)*KURS!$G$12)+SUMIFS('RENCANA PEMBAYARAN'!$G:$G,'RENCANA PEMBAYARAN'!$B:$B,$F$63,'RENCANA PEMBAYARAN'!$D:$D,C84,'RENCANA PEMBAYARAN'!$E:$E,$G$6)</f>
        <v>0</v>
      </c>
      <c r="G84" s="321">
        <f>+(SUMIFS('RENCANA PEMBAYARAN'!$G:$G,'RENCANA PEMBAYARAN'!$B:$B,$G$63,'RENCANA PEMBAYARAN'!$D:$D,C84,'RENCANA PEMBAYARAN'!$E:$E,$D$6)*KURS!$G$28)+(SUMIFS('RENCANA PEMBAYARAN'!$G:$G,'RENCANA PEMBAYARAN'!$B:$B,$G$63,'RENCANA PEMBAYARAN'!$D:$D,C84,'RENCANA PEMBAYARAN'!$E:$E,$E$6)*KURS!$G$15)+(SUMIFS('RENCANA PEMBAYARAN'!$G:$G,'RENCANA PEMBAYARAN'!$B:$B,$G$63,'RENCANA PEMBAYARAN'!$D:$D,C84,'RENCANA PEMBAYARAN'!$E:$E,$F$6)*KURS!$G$12)+SUMIFS('RENCANA PEMBAYARAN'!$G:$G,'RENCANA PEMBAYARAN'!$B:$B,$G$63,'RENCANA PEMBAYARAN'!$D:$D,C84,'RENCANA PEMBAYARAN'!$E:$E,$G$6)</f>
        <v>0</v>
      </c>
      <c r="H84" s="321">
        <f>+(SUMIFS('RENCANA PEMBAYARAN'!$G:$G,'RENCANA PEMBAYARAN'!$B:$B,$H$63,'RENCANA PEMBAYARAN'!$D:$D,C84,'RENCANA PEMBAYARAN'!$E:$E,$D$6)*KURS!$G$28)+(SUMIFS('RENCANA PEMBAYARAN'!$G:$G,'RENCANA PEMBAYARAN'!$B:$B,$H$63,'RENCANA PEMBAYARAN'!$D:$D,C84,'RENCANA PEMBAYARAN'!$E:$E,$E$6)*KURS!$G$15)+(SUMIFS('RENCANA PEMBAYARAN'!$G:$G,'RENCANA PEMBAYARAN'!$B:$B,$H$63,'RENCANA PEMBAYARAN'!$D:$D,C84,'RENCANA PEMBAYARAN'!$E:$E,$F$6)*KURS!$G$12)+SUMIFS('RENCANA PEMBAYARAN'!$G:$G,'RENCANA PEMBAYARAN'!$B:$B,$H$63,'RENCANA PEMBAYARAN'!$D:$D,C84,'RENCANA PEMBAYARAN'!$E:$E,$G$6)</f>
        <v>0</v>
      </c>
      <c r="I84" s="321">
        <f>+(SUMIFS('RENCANA PEMBAYARAN'!$G:$G,'RENCANA PEMBAYARAN'!$B:$B,$I$63,'RENCANA PEMBAYARAN'!$D:$D,C84,'RENCANA PEMBAYARAN'!$E:$E,$D$6)*KURS!$G$28)+(SUMIFS('RENCANA PEMBAYARAN'!$G:$G,'RENCANA PEMBAYARAN'!$B:$B,$I$63,'RENCANA PEMBAYARAN'!$D:$D,C84,'RENCANA PEMBAYARAN'!$E:$E,$E$6)*KURS!$G$15)+(SUMIFS('RENCANA PEMBAYARAN'!$G:$G,'RENCANA PEMBAYARAN'!$B:$B,$I$63,'RENCANA PEMBAYARAN'!$D:$D,C84,'RENCANA PEMBAYARAN'!$E:$E,$F$6)*KURS!$G$12)+SUMIFS('RENCANA PEMBAYARAN'!$G:$G,'RENCANA PEMBAYARAN'!$B:$B,$I$63,'RENCANA PEMBAYARAN'!$D:$D,C84,'RENCANA PEMBAYARAN'!$E:$E,$G$6)</f>
        <v>0</v>
      </c>
      <c r="J84" s="321">
        <f>+(SUMIFS('RENCANA PEMBAYARAN'!$G:$G,'RENCANA PEMBAYARAN'!$B:$B,$J$63,'RENCANA PEMBAYARAN'!$D:$D,C84,'RENCANA PEMBAYARAN'!$E:$E,$D$6)*KURS!$G$28)+(SUMIFS('RENCANA PEMBAYARAN'!$G:$G,'RENCANA PEMBAYARAN'!$B:$B,$J$63,'RENCANA PEMBAYARAN'!$D:$D,C84,'RENCANA PEMBAYARAN'!$E:$E,$E$6)*KURS!$G$15)+(SUMIFS('RENCANA PEMBAYARAN'!$G:$G,'RENCANA PEMBAYARAN'!$B:$B,$J$63,'RENCANA PEMBAYARAN'!$D:$D,C84,'RENCANA PEMBAYARAN'!$E:$E,$F$6)*KURS!$G$12)+SUMIFS('RENCANA PEMBAYARAN'!$G:$G,'RENCANA PEMBAYARAN'!$B:$B,$J$63,'RENCANA PEMBAYARAN'!$D:$D,C84,'RENCANA PEMBAYARAN'!$E:$E,$G$6)</f>
        <v>0</v>
      </c>
      <c r="K84" s="321">
        <f>+(SUMIFS('RENCANA PEMBAYARAN'!$G:$G,'RENCANA PEMBAYARAN'!$B:$B,$K$63,'RENCANA PEMBAYARAN'!$D:$D,C84,'RENCANA PEMBAYARAN'!$E:$E,$D$6)*KURS!$G$28)+(SUMIFS('RENCANA PEMBAYARAN'!$G:$G,'RENCANA PEMBAYARAN'!$B:$B,$K$63,'RENCANA PEMBAYARAN'!$D:$D,C84,'RENCANA PEMBAYARAN'!$E:$E,$E$6)*KURS!$G$15)+(SUMIFS('RENCANA PEMBAYARAN'!$G:$G,'RENCANA PEMBAYARAN'!$B:$B,$K$63,'RENCANA PEMBAYARAN'!$D:$D,C84,'RENCANA PEMBAYARAN'!$E:$E,$F$6)*KURS!$G$12)+SUMIFS('RENCANA PEMBAYARAN'!$G:$G,'RENCANA PEMBAYARAN'!$B:$B,$K$63,'RENCANA PEMBAYARAN'!$D:$D,C84,'RENCANA PEMBAYARAN'!$E:$E,$G$6)</f>
        <v>0</v>
      </c>
      <c r="L84" s="321">
        <f>+(SUMIFS('RENCANA PEMBAYARAN'!$G:$G,'RENCANA PEMBAYARAN'!$B:$B,$L$63,'RENCANA PEMBAYARAN'!$D:$D,C84,'RENCANA PEMBAYARAN'!$E:$E,$D$6)*KURS!$G$28)+(SUMIFS('RENCANA PEMBAYARAN'!$G:$G,'RENCANA PEMBAYARAN'!$B:$B,$L$63,'RENCANA PEMBAYARAN'!$D:$D,C84,'RENCANA PEMBAYARAN'!$E:$E,$E$6)*KURS!$G$15)+(SUMIFS('RENCANA PEMBAYARAN'!$G:$G,'RENCANA PEMBAYARAN'!$B:$B,$L$63,'RENCANA PEMBAYARAN'!$D:$D,C84,'RENCANA PEMBAYARAN'!$E:$E,$F$6)*KURS!$G$12)+SUMIFS('RENCANA PEMBAYARAN'!$G:$G,'RENCANA PEMBAYARAN'!$B:$B,$L$63,'RENCANA PEMBAYARAN'!$D:$D,C84,'RENCANA PEMBAYARAN'!$E:$E,$G$6)</f>
        <v>0</v>
      </c>
      <c r="M84" s="321">
        <f t="shared" si="7"/>
        <v>0</v>
      </c>
    </row>
    <row r="85" spans="2:16" ht="15.75">
      <c r="B85" s="279">
        <v>21</v>
      </c>
      <c r="C85" s="96">
        <f t="shared" si="6"/>
        <v>42993</v>
      </c>
      <c r="D85" s="321">
        <f>+(SUMIFS('RENCANA PEMBAYARAN'!$G:$G,'RENCANA PEMBAYARAN'!$B:$B,$D$63,'RENCANA PEMBAYARAN'!$D:$D,C85,'RENCANA PEMBAYARAN'!$E:$E,$D$6)*KURS!$G$28)+(SUMIFS('RENCANA PEMBAYARAN'!$G:$G,'RENCANA PEMBAYARAN'!$B:$B,$D$63,'RENCANA PEMBAYARAN'!$D:$D,C85,'RENCANA PEMBAYARAN'!$E:$E,$E$6)*KURS!$G$15)+(SUMIFS('RENCANA PEMBAYARAN'!$G:$G,'RENCANA PEMBAYARAN'!$B:$B,$D$63,'RENCANA PEMBAYARAN'!$D:$D,C85,'RENCANA PEMBAYARAN'!$E:$E,$F$6)*KURS!$G$12)+SUMIFS('RENCANA PEMBAYARAN'!$G:$G,'RENCANA PEMBAYARAN'!$B:$B,$D$63,'RENCANA PEMBAYARAN'!$D:$D,C85,'RENCANA PEMBAYARAN'!$E:$E,$G$6)</f>
        <v>0</v>
      </c>
      <c r="E85" s="321">
        <f>+(SUMIFS('RENCANA PEMBAYARAN'!$G:$G,'RENCANA PEMBAYARAN'!$B:$B,$E$63,'RENCANA PEMBAYARAN'!$D:$D,C85,'RENCANA PEMBAYARAN'!$E:$E,$D$6)*KURS!$G$28)+(SUMIFS('RENCANA PEMBAYARAN'!$G:$G,'RENCANA PEMBAYARAN'!$B:$B,$E$63,'RENCANA PEMBAYARAN'!$D:$D,C85,'RENCANA PEMBAYARAN'!$E:$E,$E$6)*KURS!$G$15)+(SUMIFS('RENCANA PEMBAYARAN'!$G:$G,'RENCANA PEMBAYARAN'!$B:$B,$E$63,'RENCANA PEMBAYARAN'!$D:$D,C85,'RENCANA PEMBAYARAN'!$E:$E,$F$6)*KURS!$G$12)+SUMIFS('RENCANA PEMBAYARAN'!$G:$G,'RENCANA PEMBAYARAN'!$B:$B,$E$63,'RENCANA PEMBAYARAN'!$D:$D,C85,'RENCANA PEMBAYARAN'!$E:$E,$G$6)</f>
        <v>0</v>
      </c>
      <c r="F85" s="321">
        <f>+(SUMIFS('RENCANA PEMBAYARAN'!$G:$G,'RENCANA PEMBAYARAN'!$B:$B,$F$63,'RENCANA PEMBAYARAN'!$D:$D,C85,'RENCANA PEMBAYARAN'!$E:$E,$D$6)*KURS!$G$28)+(SUMIFS('RENCANA PEMBAYARAN'!$G:$G,'RENCANA PEMBAYARAN'!$B:$B,$F$63,'RENCANA PEMBAYARAN'!$D:$D,C85,'RENCANA PEMBAYARAN'!$E:$E,$E$6)*KURS!$G$15)+(SUMIFS('RENCANA PEMBAYARAN'!$G:$G,'RENCANA PEMBAYARAN'!$B:$B,$F$63,'RENCANA PEMBAYARAN'!$D:$D,C85,'RENCANA PEMBAYARAN'!$E:$E,$F$6)*KURS!$G$12)+SUMIFS('RENCANA PEMBAYARAN'!$G:$G,'RENCANA PEMBAYARAN'!$B:$B,$F$63,'RENCANA PEMBAYARAN'!$D:$D,C85,'RENCANA PEMBAYARAN'!$E:$E,$G$6)</f>
        <v>264435830838.47998</v>
      </c>
      <c r="G85" s="321">
        <f>+(SUMIFS('RENCANA PEMBAYARAN'!$G:$G,'RENCANA PEMBAYARAN'!$B:$B,$G$63,'RENCANA PEMBAYARAN'!$D:$D,C85,'RENCANA PEMBAYARAN'!$E:$E,$D$6)*KURS!$G$28)+(SUMIFS('RENCANA PEMBAYARAN'!$G:$G,'RENCANA PEMBAYARAN'!$B:$B,$G$63,'RENCANA PEMBAYARAN'!$D:$D,C85,'RENCANA PEMBAYARAN'!$E:$E,$E$6)*KURS!$G$15)+(SUMIFS('RENCANA PEMBAYARAN'!$G:$G,'RENCANA PEMBAYARAN'!$B:$B,$G$63,'RENCANA PEMBAYARAN'!$D:$D,C85,'RENCANA PEMBAYARAN'!$E:$E,$F$6)*KURS!$G$12)+SUMIFS('RENCANA PEMBAYARAN'!$G:$G,'RENCANA PEMBAYARAN'!$B:$B,$G$63,'RENCANA PEMBAYARAN'!$D:$D,C85,'RENCANA PEMBAYARAN'!$E:$E,$G$6)</f>
        <v>117958684940.04001</v>
      </c>
      <c r="H85" s="321">
        <f>+(SUMIFS('RENCANA PEMBAYARAN'!$G:$G,'RENCANA PEMBAYARAN'!$B:$B,$H$63,'RENCANA PEMBAYARAN'!$D:$D,C85,'RENCANA PEMBAYARAN'!$E:$E,$D$6)*KURS!$G$28)+(SUMIFS('RENCANA PEMBAYARAN'!$G:$G,'RENCANA PEMBAYARAN'!$B:$B,$H$63,'RENCANA PEMBAYARAN'!$D:$D,C85,'RENCANA PEMBAYARAN'!$E:$E,$E$6)*KURS!$G$15)+(SUMIFS('RENCANA PEMBAYARAN'!$G:$G,'RENCANA PEMBAYARAN'!$B:$B,$H$63,'RENCANA PEMBAYARAN'!$D:$D,C85,'RENCANA PEMBAYARAN'!$E:$E,$F$6)*KURS!$G$12)+SUMIFS('RENCANA PEMBAYARAN'!$G:$G,'RENCANA PEMBAYARAN'!$B:$B,$H$63,'RENCANA PEMBAYARAN'!$D:$D,C85,'RENCANA PEMBAYARAN'!$E:$E,$G$6)</f>
        <v>0</v>
      </c>
      <c r="I85" s="321">
        <f>+(SUMIFS('RENCANA PEMBAYARAN'!$G:$G,'RENCANA PEMBAYARAN'!$B:$B,$I$63,'RENCANA PEMBAYARAN'!$D:$D,C85,'RENCANA PEMBAYARAN'!$E:$E,$D$6)*KURS!$G$28)+(SUMIFS('RENCANA PEMBAYARAN'!$G:$G,'RENCANA PEMBAYARAN'!$B:$B,$I$63,'RENCANA PEMBAYARAN'!$D:$D,C85,'RENCANA PEMBAYARAN'!$E:$E,$E$6)*KURS!$G$15)+(SUMIFS('RENCANA PEMBAYARAN'!$G:$G,'RENCANA PEMBAYARAN'!$B:$B,$I$63,'RENCANA PEMBAYARAN'!$D:$D,C85,'RENCANA PEMBAYARAN'!$E:$E,$F$6)*KURS!$G$12)+SUMIFS('RENCANA PEMBAYARAN'!$G:$G,'RENCANA PEMBAYARAN'!$B:$B,$I$63,'RENCANA PEMBAYARAN'!$D:$D,C85,'RENCANA PEMBAYARAN'!$E:$E,$G$6)</f>
        <v>278608124015.02454</v>
      </c>
      <c r="J85" s="321">
        <f>+(SUMIFS('RENCANA PEMBAYARAN'!$G:$G,'RENCANA PEMBAYARAN'!$B:$B,$J$63,'RENCANA PEMBAYARAN'!$D:$D,C85,'RENCANA PEMBAYARAN'!$E:$E,$D$6)*KURS!$G$28)+(SUMIFS('RENCANA PEMBAYARAN'!$G:$G,'RENCANA PEMBAYARAN'!$B:$B,$J$63,'RENCANA PEMBAYARAN'!$D:$D,C85,'RENCANA PEMBAYARAN'!$E:$E,$E$6)*KURS!$G$15)+(SUMIFS('RENCANA PEMBAYARAN'!$G:$G,'RENCANA PEMBAYARAN'!$B:$B,$J$63,'RENCANA PEMBAYARAN'!$D:$D,C85,'RENCANA PEMBAYARAN'!$E:$E,$F$6)*KURS!$G$12)+SUMIFS('RENCANA PEMBAYARAN'!$G:$G,'RENCANA PEMBAYARAN'!$B:$B,$J$63,'RENCANA PEMBAYARAN'!$D:$D,C85,'RENCANA PEMBAYARAN'!$E:$E,$G$6)</f>
        <v>87529093568.430359</v>
      </c>
      <c r="K85" s="321">
        <f>+(SUMIFS('RENCANA PEMBAYARAN'!$G:$G,'RENCANA PEMBAYARAN'!$B:$B,$K$63,'RENCANA PEMBAYARAN'!$D:$D,C85,'RENCANA PEMBAYARAN'!$E:$E,$D$6)*KURS!$G$28)+(SUMIFS('RENCANA PEMBAYARAN'!$G:$G,'RENCANA PEMBAYARAN'!$B:$B,$K$63,'RENCANA PEMBAYARAN'!$D:$D,C85,'RENCANA PEMBAYARAN'!$E:$E,$E$6)*KURS!$G$15)+(SUMIFS('RENCANA PEMBAYARAN'!$G:$G,'RENCANA PEMBAYARAN'!$B:$B,$K$63,'RENCANA PEMBAYARAN'!$D:$D,C85,'RENCANA PEMBAYARAN'!$E:$E,$F$6)*KURS!$G$12)+SUMIFS('RENCANA PEMBAYARAN'!$G:$G,'RENCANA PEMBAYARAN'!$B:$B,$K$63,'RENCANA PEMBAYARAN'!$D:$D,C85,'RENCANA PEMBAYARAN'!$E:$E,$G$6)</f>
        <v>0</v>
      </c>
      <c r="L85" s="321">
        <f>+(SUMIFS('RENCANA PEMBAYARAN'!$G:$G,'RENCANA PEMBAYARAN'!$B:$B,$L$63,'RENCANA PEMBAYARAN'!$D:$D,C85,'RENCANA PEMBAYARAN'!$E:$E,$D$6)*KURS!$G$28)+(SUMIFS('RENCANA PEMBAYARAN'!$G:$G,'RENCANA PEMBAYARAN'!$B:$B,$L$63,'RENCANA PEMBAYARAN'!$D:$D,C85,'RENCANA PEMBAYARAN'!$E:$E,$E$6)*KURS!$G$15)+(SUMIFS('RENCANA PEMBAYARAN'!$G:$G,'RENCANA PEMBAYARAN'!$B:$B,$L$63,'RENCANA PEMBAYARAN'!$D:$D,C85,'RENCANA PEMBAYARAN'!$E:$E,$F$6)*KURS!$G$12)+SUMIFS('RENCANA PEMBAYARAN'!$G:$G,'RENCANA PEMBAYARAN'!$B:$B,$L$63,'RENCANA PEMBAYARAN'!$D:$D,C85,'RENCANA PEMBAYARAN'!$E:$E,$G$6)</f>
        <v>0</v>
      </c>
      <c r="M85" s="321">
        <f t="shared" si="7"/>
        <v>748531733361.97485</v>
      </c>
    </row>
    <row r="86" spans="2:16" ht="15.75">
      <c r="B86" s="279">
        <v>22</v>
      </c>
      <c r="C86" s="96">
        <f t="shared" si="6"/>
        <v>42994</v>
      </c>
      <c r="D86" s="321">
        <f>+(SUMIFS('RENCANA PEMBAYARAN'!$G:$G,'RENCANA PEMBAYARAN'!$B:$B,$D$63,'RENCANA PEMBAYARAN'!$D:$D,C86,'RENCANA PEMBAYARAN'!$E:$E,$D$6)*KURS!$G$28)+(SUMIFS('RENCANA PEMBAYARAN'!$G:$G,'RENCANA PEMBAYARAN'!$B:$B,$D$63,'RENCANA PEMBAYARAN'!$D:$D,C86,'RENCANA PEMBAYARAN'!$E:$E,$E$6)*KURS!$G$15)+(SUMIFS('RENCANA PEMBAYARAN'!$G:$G,'RENCANA PEMBAYARAN'!$B:$B,$D$63,'RENCANA PEMBAYARAN'!$D:$D,C86,'RENCANA PEMBAYARAN'!$E:$E,$F$6)*KURS!$G$12)+SUMIFS('RENCANA PEMBAYARAN'!$G:$G,'RENCANA PEMBAYARAN'!$B:$B,$D$63,'RENCANA PEMBAYARAN'!$D:$D,C86,'RENCANA PEMBAYARAN'!$E:$E,$G$6)</f>
        <v>0</v>
      </c>
      <c r="E86" s="321">
        <f>+(SUMIFS('RENCANA PEMBAYARAN'!$G:$G,'RENCANA PEMBAYARAN'!$B:$B,$E$63,'RENCANA PEMBAYARAN'!$D:$D,C86,'RENCANA PEMBAYARAN'!$E:$E,$D$6)*KURS!$G$28)+(SUMIFS('RENCANA PEMBAYARAN'!$G:$G,'RENCANA PEMBAYARAN'!$B:$B,$E$63,'RENCANA PEMBAYARAN'!$D:$D,C86,'RENCANA PEMBAYARAN'!$E:$E,$E$6)*KURS!$G$15)+(SUMIFS('RENCANA PEMBAYARAN'!$G:$G,'RENCANA PEMBAYARAN'!$B:$B,$E$63,'RENCANA PEMBAYARAN'!$D:$D,C86,'RENCANA PEMBAYARAN'!$E:$E,$F$6)*KURS!$G$12)+SUMIFS('RENCANA PEMBAYARAN'!$G:$G,'RENCANA PEMBAYARAN'!$B:$B,$E$63,'RENCANA PEMBAYARAN'!$D:$D,C86,'RENCANA PEMBAYARAN'!$E:$E,$G$6)</f>
        <v>0</v>
      </c>
      <c r="F86" s="321">
        <f>+(SUMIFS('RENCANA PEMBAYARAN'!$G:$G,'RENCANA PEMBAYARAN'!$B:$B,$F$63,'RENCANA PEMBAYARAN'!$D:$D,C86,'RENCANA PEMBAYARAN'!$E:$E,$D$6)*KURS!$G$28)+(SUMIFS('RENCANA PEMBAYARAN'!$G:$G,'RENCANA PEMBAYARAN'!$B:$B,$F$63,'RENCANA PEMBAYARAN'!$D:$D,C86,'RENCANA PEMBAYARAN'!$E:$E,$E$6)*KURS!$G$15)+(SUMIFS('RENCANA PEMBAYARAN'!$G:$G,'RENCANA PEMBAYARAN'!$B:$B,$F$63,'RENCANA PEMBAYARAN'!$D:$D,C86,'RENCANA PEMBAYARAN'!$E:$E,$F$6)*KURS!$G$12)+SUMIFS('RENCANA PEMBAYARAN'!$G:$G,'RENCANA PEMBAYARAN'!$B:$B,$F$63,'RENCANA PEMBAYARAN'!$D:$D,C86,'RENCANA PEMBAYARAN'!$E:$E,$G$6)</f>
        <v>0</v>
      </c>
      <c r="G86" s="321">
        <f>+(SUMIFS('RENCANA PEMBAYARAN'!$G:$G,'RENCANA PEMBAYARAN'!$B:$B,$G$63,'RENCANA PEMBAYARAN'!$D:$D,C86,'RENCANA PEMBAYARAN'!$E:$E,$D$6)*KURS!$G$28)+(SUMIFS('RENCANA PEMBAYARAN'!$G:$G,'RENCANA PEMBAYARAN'!$B:$B,$G$63,'RENCANA PEMBAYARAN'!$D:$D,C86,'RENCANA PEMBAYARAN'!$E:$E,$E$6)*KURS!$G$15)+(SUMIFS('RENCANA PEMBAYARAN'!$G:$G,'RENCANA PEMBAYARAN'!$B:$B,$G$63,'RENCANA PEMBAYARAN'!$D:$D,C86,'RENCANA PEMBAYARAN'!$E:$E,$F$6)*KURS!$G$12)+SUMIFS('RENCANA PEMBAYARAN'!$G:$G,'RENCANA PEMBAYARAN'!$B:$B,$G$63,'RENCANA PEMBAYARAN'!$D:$D,C86,'RENCANA PEMBAYARAN'!$E:$E,$G$6)</f>
        <v>0</v>
      </c>
      <c r="H86" s="321">
        <f>+(SUMIFS('RENCANA PEMBAYARAN'!$G:$G,'RENCANA PEMBAYARAN'!$B:$B,$H$63,'RENCANA PEMBAYARAN'!$D:$D,C86,'RENCANA PEMBAYARAN'!$E:$E,$D$6)*KURS!$G$28)+(SUMIFS('RENCANA PEMBAYARAN'!$G:$G,'RENCANA PEMBAYARAN'!$B:$B,$H$63,'RENCANA PEMBAYARAN'!$D:$D,C86,'RENCANA PEMBAYARAN'!$E:$E,$E$6)*KURS!$G$15)+(SUMIFS('RENCANA PEMBAYARAN'!$G:$G,'RENCANA PEMBAYARAN'!$B:$B,$H$63,'RENCANA PEMBAYARAN'!$D:$D,C86,'RENCANA PEMBAYARAN'!$E:$E,$F$6)*KURS!$G$12)+SUMIFS('RENCANA PEMBAYARAN'!$G:$G,'RENCANA PEMBAYARAN'!$B:$B,$H$63,'RENCANA PEMBAYARAN'!$D:$D,C86,'RENCANA PEMBAYARAN'!$E:$E,$G$6)</f>
        <v>0</v>
      </c>
      <c r="I86" s="321">
        <f>+(SUMIFS('RENCANA PEMBAYARAN'!$G:$G,'RENCANA PEMBAYARAN'!$B:$B,$I$63,'RENCANA PEMBAYARAN'!$D:$D,C86,'RENCANA PEMBAYARAN'!$E:$E,$D$6)*KURS!$G$28)+(SUMIFS('RENCANA PEMBAYARAN'!$G:$G,'RENCANA PEMBAYARAN'!$B:$B,$I$63,'RENCANA PEMBAYARAN'!$D:$D,C86,'RENCANA PEMBAYARAN'!$E:$E,$E$6)*KURS!$G$15)+(SUMIFS('RENCANA PEMBAYARAN'!$G:$G,'RENCANA PEMBAYARAN'!$B:$B,$I$63,'RENCANA PEMBAYARAN'!$D:$D,C86,'RENCANA PEMBAYARAN'!$E:$E,$F$6)*KURS!$G$12)+SUMIFS('RENCANA PEMBAYARAN'!$G:$G,'RENCANA PEMBAYARAN'!$B:$B,$I$63,'RENCANA PEMBAYARAN'!$D:$D,C86,'RENCANA PEMBAYARAN'!$E:$E,$G$6)</f>
        <v>0</v>
      </c>
      <c r="J86" s="321">
        <f>+(SUMIFS('RENCANA PEMBAYARAN'!$G:$G,'RENCANA PEMBAYARAN'!$B:$B,$J$63,'RENCANA PEMBAYARAN'!$D:$D,C86,'RENCANA PEMBAYARAN'!$E:$E,$D$6)*KURS!$G$28)+(SUMIFS('RENCANA PEMBAYARAN'!$G:$G,'RENCANA PEMBAYARAN'!$B:$B,$J$63,'RENCANA PEMBAYARAN'!$D:$D,C86,'RENCANA PEMBAYARAN'!$E:$E,$E$6)*KURS!$G$15)+(SUMIFS('RENCANA PEMBAYARAN'!$G:$G,'RENCANA PEMBAYARAN'!$B:$B,$J$63,'RENCANA PEMBAYARAN'!$D:$D,C86,'RENCANA PEMBAYARAN'!$E:$E,$F$6)*KURS!$G$12)+SUMIFS('RENCANA PEMBAYARAN'!$G:$G,'RENCANA PEMBAYARAN'!$B:$B,$J$63,'RENCANA PEMBAYARAN'!$D:$D,C86,'RENCANA PEMBAYARAN'!$E:$E,$G$6)</f>
        <v>0</v>
      </c>
      <c r="K86" s="321">
        <f>+(SUMIFS('RENCANA PEMBAYARAN'!$G:$G,'RENCANA PEMBAYARAN'!$B:$B,$K$63,'RENCANA PEMBAYARAN'!$D:$D,C86,'RENCANA PEMBAYARAN'!$E:$E,$D$6)*KURS!$G$28)+(SUMIFS('RENCANA PEMBAYARAN'!$G:$G,'RENCANA PEMBAYARAN'!$B:$B,$K$63,'RENCANA PEMBAYARAN'!$D:$D,C86,'RENCANA PEMBAYARAN'!$E:$E,$E$6)*KURS!$G$15)+(SUMIFS('RENCANA PEMBAYARAN'!$G:$G,'RENCANA PEMBAYARAN'!$B:$B,$K$63,'RENCANA PEMBAYARAN'!$D:$D,C86,'RENCANA PEMBAYARAN'!$E:$E,$F$6)*KURS!$G$12)+SUMIFS('RENCANA PEMBAYARAN'!$G:$G,'RENCANA PEMBAYARAN'!$B:$B,$K$63,'RENCANA PEMBAYARAN'!$D:$D,C86,'RENCANA PEMBAYARAN'!$E:$E,$G$6)</f>
        <v>0</v>
      </c>
      <c r="L86" s="321">
        <f>+(SUMIFS('RENCANA PEMBAYARAN'!$G:$G,'RENCANA PEMBAYARAN'!$B:$B,$L$63,'RENCANA PEMBAYARAN'!$D:$D,C86,'RENCANA PEMBAYARAN'!$E:$E,$D$6)*KURS!$G$28)+(SUMIFS('RENCANA PEMBAYARAN'!$G:$G,'RENCANA PEMBAYARAN'!$B:$B,$L$63,'RENCANA PEMBAYARAN'!$D:$D,C86,'RENCANA PEMBAYARAN'!$E:$E,$E$6)*KURS!$G$15)+(SUMIFS('RENCANA PEMBAYARAN'!$G:$G,'RENCANA PEMBAYARAN'!$B:$B,$L$63,'RENCANA PEMBAYARAN'!$D:$D,C86,'RENCANA PEMBAYARAN'!$E:$E,$F$6)*KURS!$G$12)+SUMIFS('RENCANA PEMBAYARAN'!$G:$G,'RENCANA PEMBAYARAN'!$B:$B,$L$63,'RENCANA PEMBAYARAN'!$D:$D,C86,'RENCANA PEMBAYARAN'!$E:$E,$G$6)</f>
        <v>0</v>
      </c>
      <c r="M86" s="321">
        <f t="shared" si="7"/>
        <v>0</v>
      </c>
    </row>
    <row r="87" spans="2:16" ht="15" customHeight="1">
      <c r="B87" s="279">
        <v>23</v>
      </c>
      <c r="C87" s="96">
        <f t="shared" si="6"/>
        <v>42995</v>
      </c>
      <c r="D87" s="321">
        <f>+(SUMIFS('RENCANA PEMBAYARAN'!$G:$G,'RENCANA PEMBAYARAN'!$B:$B,$D$63,'RENCANA PEMBAYARAN'!$D:$D,C87,'RENCANA PEMBAYARAN'!$E:$E,$D$6)*KURS!$G$28)+(SUMIFS('RENCANA PEMBAYARAN'!$G:$G,'RENCANA PEMBAYARAN'!$B:$B,$D$63,'RENCANA PEMBAYARAN'!$D:$D,C87,'RENCANA PEMBAYARAN'!$E:$E,$E$6)*KURS!$G$15)+(SUMIFS('RENCANA PEMBAYARAN'!$G:$G,'RENCANA PEMBAYARAN'!$B:$B,$D$63,'RENCANA PEMBAYARAN'!$D:$D,C87,'RENCANA PEMBAYARAN'!$E:$E,$F$6)*KURS!$G$12)+SUMIFS('RENCANA PEMBAYARAN'!$G:$G,'RENCANA PEMBAYARAN'!$B:$B,$D$63,'RENCANA PEMBAYARAN'!$D:$D,C87,'RENCANA PEMBAYARAN'!$E:$E,$G$6)</f>
        <v>0</v>
      </c>
      <c r="E87" s="321">
        <f>+(SUMIFS('RENCANA PEMBAYARAN'!$G:$G,'RENCANA PEMBAYARAN'!$B:$B,$E$63,'RENCANA PEMBAYARAN'!$D:$D,C87,'RENCANA PEMBAYARAN'!$E:$E,$D$6)*KURS!$G$28)+(SUMIFS('RENCANA PEMBAYARAN'!$G:$G,'RENCANA PEMBAYARAN'!$B:$B,$E$63,'RENCANA PEMBAYARAN'!$D:$D,C87,'RENCANA PEMBAYARAN'!$E:$E,$E$6)*KURS!$G$15)+(SUMIFS('RENCANA PEMBAYARAN'!$G:$G,'RENCANA PEMBAYARAN'!$B:$B,$E$63,'RENCANA PEMBAYARAN'!$D:$D,C87,'RENCANA PEMBAYARAN'!$E:$E,$F$6)*KURS!$G$12)+SUMIFS('RENCANA PEMBAYARAN'!$G:$G,'RENCANA PEMBAYARAN'!$B:$B,$E$63,'RENCANA PEMBAYARAN'!$D:$D,C87,'RENCANA PEMBAYARAN'!$E:$E,$G$6)</f>
        <v>0</v>
      </c>
      <c r="F87" s="321">
        <f>+(SUMIFS('RENCANA PEMBAYARAN'!$G:$G,'RENCANA PEMBAYARAN'!$B:$B,$F$63,'RENCANA PEMBAYARAN'!$D:$D,C87,'RENCANA PEMBAYARAN'!$E:$E,$D$6)*KURS!$G$28)+(SUMIFS('RENCANA PEMBAYARAN'!$G:$G,'RENCANA PEMBAYARAN'!$B:$B,$F$63,'RENCANA PEMBAYARAN'!$D:$D,C87,'RENCANA PEMBAYARAN'!$E:$E,$E$6)*KURS!$G$15)+(SUMIFS('RENCANA PEMBAYARAN'!$G:$G,'RENCANA PEMBAYARAN'!$B:$B,$F$63,'RENCANA PEMBAYARAN'!$D:$D,C87,'RENCANA PEMBAYARAN'!$E:$E,$F$6)*KURS!$G$12)+SUMIFS('RENCANA PEMBAYARAN'!$G:$G,'RENCANA PEMBAYARAN'!$B:$B,$F$63,'RENCANA PEMBAYARAN'!$D:$D,C87,'RENCANA PEMBAYARAN'!$E:$E,$G$6)</f>
        <v>0</v>
      </c>
      <c r="G87" s="321">
        <f>+(SUMIFS('RENCANA PEMBAYARAN'!$G:$G,'RENCANA PEMBAYARAN'!$B:$B,$G$63,'RENCANA PEMBAYARAN'!$D:$D,C87,'RENCANA PEMBAYARAN'!$E:$E,$D$6)*KURS!$G$28)+(SUMIFS('RENCANA PEMBAYARAN'!$G:$G,'RENCANA PEMBAYARAN'!$B:$B,$G$63,'RENCANA PEMBAYARAN'!$D:$D,C87,'RENCANA PEMBAYARAN'!$E:$E,$E$6)*KURS!$G$15)+(SUMIFS('RENCANA PEMBAYARAN'!$G:$G,'RENCANA PEMBAYARAN'!$B:$B,$G$63,'RENCANA PEMBAYARAN'!$D:$D,C87,'RENCANA PEMBAYARAN'!$E:$E,$F$6)*KURS!$G$12)+SUMIFS('RENCANA PEMBAYARAN'!$G:$G,'RENCANA PEMBAYARAN'!$B:$B,$G$63,'RENCANA PEMBAYARAN'!$D:$D,C87,'RENCANA PEMBAYARAN'!$E:$E,$G$6)</f>
        <v>0</v>
      </c>
      <c r="H87" s="321">
        <f>+(SUMIFS('RENCANA PEMBAYARAN'!$G:$G,'RENCANA PEMBAYARAN'!$B:$B,$H$63,'RENCANA PEMBAYARAN'!$D:$D,C87,'RENCANA PEMBAYARAN'!$E:$E,$D$6)*KURS!$G$28)+(SUMIFS('RENCANA PEMBAYARAN'!$G:$G,'RENCANA PEMBAYARAN'!$B:$B,$H$63,'RENCANA PEMBAYARAN'!$D:$D,C87,'RENCANA PEMBAYARAN'!$E:$E,$E$6)*KURS!$G$15)+(SUMIFS('RENCANA PEMBAYARAN'!$G:$G,'RENCANA PEMBAYARAN'!$B:$B,$H$63,'RENCANA PEMBAYARAN'!$D:$D,C87,'RENCANA PEMBAYARAN'!$E:$E,$F$6)*KURS!$G$12)+SUMIFS('RENCANA PEMBAYARAN'!$G:$G,'RENCANA PEMBAYARAN'!$B:$B,$H$63,'RENCANA PEMBAYARAN'!$D:$D,C87,'RENCANA PEMBAYARAN'!$E:$E,$G$6)</f>
        <v>0</v>
      </c>
      <c r="I87" s="321">
        <f>+(SUMIFS('RENCANA PEMBAYARAN'!$G:$G,'RENCANA PEMBAYARAN'!$B:$B,$I$63,'RENCANA PEMBAYARAN'!$D:$D,C87,'RENCANA PEMBAYARAN'!$E:$E,$D$6)*KURS!$G$28)+(SUMIFS('RENCANA PEMBAYARAN'!$G:$G,'RENCANA PEMBAYARAN'!$B:$B,$I$63,'RENCANA PEMBAYARAN'!$D:$D,C87,'RENCANA PEMBAYARAN'!$E:$E,$E$6)*KURS!$G$15)+(SUMIFS('RENCANA PEMBAYARAN'!$G:$G,'RENCANA PEMBAYARAN'!$B:$B,$I$63,'RENCANA PEMBAYARAN'!$D:$D,C87,'RENCANA PEMBAYARAN'!$E:$E,$F$6)*KURS!$G$12)+SUMIFS('RENCANA PEMBAYARAN'!$G:$G,'RENCANA PEMBAYARAN'!$B:$B,$I$63,'RENCANA PEMBAYARAN'!$D:$D,C87,'RENCANA PEMBAYARAN'!$E:$E,$G$6)</f>
        <v>0</v>
      </c>
      <c r="J87" s="321">
        <f>+(SUMIFS('RENCANA PEMBAYARAN'!$G:$G,'RENCANA PEMBAYARAN'!$B:$B,$J$63,'RENCANA PEMBAYARAN'!$D:$D,C87,'RENCANA PEMBAYARAN'!$E:$E,$D$6)*KURS!$G$28)+(SUMIFS('RENCANA PEMBAYARAN'!$G:$G,'RENCANA PEMBAYARAN'!$B:$B,$J$63,'RENCANA PEMBAYARAN'!$D:$D,C87,'RENCANA PEMBAYARAN'!$E:$E,$E$6)*KURS!$G$15)+(SUMIFS('RENCANA PEMBAYARAN'!$G:$G,'RENCANA PEMBAYARAN'!$B:$B,$J$63,'RENCANA PEMBAYARAN'!$D:$D,C87,'RENCANA PEMBAYARAN'!$E:$E,$F$6)*KURS!$G$12)+SUMIFS('RENCANA PEMBAYARAN'!$G:$G,'RENCANA PEMBAYARAN'!$B:$B,$J$63,'RENCANA PEMBAYARAN'!$D:$D,C87,'RENCANA PEMBAYARAN'!$E:$E,$G$6)</f>
        <v>0</v>
      </c>
      <c r="K87" s="321">
        <f>+(SUMIFS('RENCANA PEMBAYARAN'!$G:$G,'RENCANA PEMBAYARAN'!$B:$B,$K$63,'RENCANA PEMBAYARAN'!$D:$D,C87,'RENCANA PEMBAYARAN'!$E:$E,$D$6)*KURS!$G$28)+(SUMIFS('RENCANA PEMBAYARAN'!$G:$G,'RENCANA PEMBAYARAN'!$B:$B,$K$63,'RENCANA PEMBAYARAN'!$D:$D,C87,'RENCANA PEMBAYARAN'!$E:$E,$E$6)*KURS!$G$15)+(SUMIFS('RENCANA PEMBAYARAN'!$G:$G,'RENCANA PEMBAYARAN'!$B:$B,$K$63,'RENCANA PEMBAYARAN'!$D:$D,C87,'RENCANA PEMBAYARAN'!$E:$E,$F$6)*KURS!$G$12)+SUMIFS('RENCANA PEMBAYARAN'!$G:$G,'RENCANA PEMBAYARAN'!$B:$B,$K$63,'RENCANA PEMBAYARAN'!$D:$D,C87,'RENCANA PEMBAYARAN'!$E:$E,$G$6)</f>
        <v>0</v>
      </c>
      <c r="L87" s="321">
        <f>+(SUMIFS('RENCANA PEMBAYARAN'!$G:$G,'RENCANA PEMBAYARAN'!$B:$B,$L$63,'RENCANA PEMBAYARAN'!$D:$D,C87,'RENCANA PEMBAYARAN'!$E:$E,$D$6)*KURS!$G$28)+(SUMIFS('RENCANA PEMBAYARAN'!$G:$G,'RENCANA PEMBAYARAN'!$B:$B,$L$63,'RENCANA PEMBAYARAN'!$D:$D,C87,'RENCANA PEMBAYARAN'!$E:$E,$E$6)*KURS!$G$15)+(SUMIFS('RENCANA PEMBAYARAN'!$G:$G,'RENCANA PEMBAYARAN'!$B:$B,$L$63,'RENCANA PEMBAYARAN'!$D:$D,C87,'RENCANA PEMBAYARAN'!$E:$E,$F$6)*KURS!$G$12)+SUMIFS('RENCANA PEMBAYARAN'!$G:$G,'RENCANA PEMBAYARAN'!$B:$B,$L$63,'RENCANA PEMBAYARAN'!$D:$D,C87,'RENCANA PEMBAYARAN'!$E:$E,$G$6)</f>
        <v>0</v>
      </c>
      <c r="M87" s="321">
        <f t="shared" si="7"/>
        <v>0</v>
      </c>
    </row>
    <row r="88" spans="2:16" ht="15.75">
      <c r="B88" s="279">
        <v>24</v>
      </c>
      <c r="C88" s="96">
        <f t="shared" si="6"/>
        <v>42996</v>
      </c>
      <c r="D88" s="321">
        <f>+(SUMIFS('RENCANA PEMBAYARAN'!$G:$G,'RENCANA PEMBAYARAN'!$B:$B,$D$63,'RENCANA PEMBAYARAN'!$D:$D,C88,'RENCANA PEMBAYARAN'!$E:$E,$D$6)*KURS!$G$28)+(SUMIFS('RENCANA PEMBAYARAN'!$G:$G,'RENCANA PEMBAYARAN'!$B:$B,$D$63,'RENCANA PEMBAYARAN'!$D:$D,C88,'RENCANA PEMBAYARAN'!$E:$E,$E$6)*KURS!$G$15)+(SUMIFS('RENCANA PEMBAYARAN'!$G:$G,'RENCANA PEMBAYARAN'!$B:$B,$D$63,'RENCANA PEMBAYARAN'!$D:$D,C88,'RENCANA PEMBAYARAN'!$E:$E,$F$6)*KURS!$G$12)+SUMIFS('RENCANA PEMBAYARAN'!$G:$G,'RENCANA PEMBAYARAN'!$B:$B,$D$63,'RENCANA PEMBAYARAN'!$D:$D,C88,'RENCANA PEMBAYARAN'!$E:$E,$G$6)</f>
        <v>0</v>
      </c>
      <c r="E88" s="321">
        <f>+(SUMIFS('RENCANA PEMBAYARAN'!$G:$G,'RENCANA PEMBAYARAN'!$B:$B,$E$63,'RENCANA PEMBAYARAN'!$D:$D,C88,'RENCANA PEMBAYARAN'!$E:$E,$D$6)*KURS!$G$28)+(SUMIFS('RENCANA PEMBAYARAN'!$G:$G,'RENCANA PEMBAYARAN'!$B:$B,$E$63,'RENCANA PEMBAYARAN'!$D:$D,C88,'RENCANA PEMBAYARAN'!$E:$E,$E$6)*KURS!$G$15)+(SUMIFS('RENCANA PEMBAYARAN'!$G:$G,'RENCANA PEMBAYARAN'!$B:$B,$E$63,'RENCANA PEMBAYARAN'!$D:$D,C88,'RENCANA PEMBAYARAN'!$E:$E,$F$6)*KURS!$G$12)+SUMIFS('RENCANA PEMBAYARAN'!$G:$G,'RENCANA PEMBAYARAN'!$B:$B,$E$63,'RENCANA PEMBAYARAN'!$D:$D,C88,'RENCANA PEMBAYARAN'!$E:$E,$G$6)</f>
        <v>0</v>
      </c>
      <c r="F88" s="321">
        <f>+(SUMIFS('RENCANA PEMBAYARAN'!$G:$G,'RENCANA PEMBAYARAN'!$B:$B,$F$63,'RENCANA PEMBAYARAN'!$D:$D,C88,'RENCANA PEMBAYARAN'!$E:$E,$D$6)*KURS!$G$28)+(SUMIFS('RENCANA PEMBAYARAN'!$G:$G,'RENCANA PEMBAYARAN'!$B:$B,$F$63,'RENCANA PEMBAYARAN'!$D:$D,C88,'RENCANA PEMBAYARAN'!$E:$E,$E$6)*KURS!$G$15)+(SUMIFS('RENCANA PEMBAYARAN'!$G:$G,'RENCANA PEMBAYARAN'!$B:$B,$F$63,'RENCANA PEMBAYARAN'!$D:$D,C88,'RENCANA PEMBAYARAN'!$E:$E,$F$6)*KURS!$G$12)+SUMIFS('RENCANA PEMBAYARAN'!$G:$G,'RENCANA PEMBAYARAN'!$B:$B,$F$63,'RENCANA PEMBAYARAN'!$D:$D,C88,'RENCANA PEMBAYARAN'!$E:$E,$G$6)</f>
        <v>0</v>
      </c>
      <c r="G88" s="321">
        <f>+(SUMIFS('RENCANA PEMBAYARAN'!$G:$G,'RENCANA PEMBAYARAN'!$B:$B,$G$63,'RENCANA PEMBAYARAN'!$D:$D,C88,'RENCANA PEMBAYARAN'!$E:$E,$D$6)*KURS!$G$28)+(SUMIFS('RENCANA PEMBAYARAN'!$G:$G,'RENCANA PEMBAYARAN'!$B:$B,$G$63,'RENCANA PEMBAYARAN'!$D:$D,C88,'RENCANA PEMBAYARAN'!$E:$E,$E$6)*KURS!$G$15)+(SUMIFS('RENCANA PEMBAYARAN'!$G:$G,'RENCANA PEMBAYARAN'!$B:$B,$G$63,'RENCANA PEMBAYARAN'!$D:$D,C88,'RENCANA PEMBAYARAN'!$E:$E,$F$6)*KURS!$G$12)+SUMIFS('RENCANA PEMBAYARAN'!$G:$G,'RENCANA PEMBAYARAN'!$B:$B,$G$63,'RENCANA PEMBAYARAN'!$D:$D,C88,'RENCANA PEMBAYARAN'!$E:$E,$G$6)</f>
        <v>0</v>
      </c>
      <c r="H88" s="321">
        <f>+(SUMIFS('RENCANA PEMBAYARAN'!$G:$G,'RENCANA PEMBAYARAN'!$B:$B,$H$63,'RENCANA PEMBAYARAN'!$D:$D,C88,'RENCANA PEMBAYARAN'!$E:$E,$D$6)*KURS!$G$28)+(SUMIFS('RENCANA PEMBAYARAN'!$G:$G,'RENCANA PEMBAYARAN'!$B:$B,$H$63,'RENCANA PEMBAYARAN'!$D:$D,C88,'RENCANA PEMBAYARAN'!$E:$E,$E$6)*KURS!$G$15)+(SUMIFS('RENCANA PEMBAYARAN'!$G:$G,'RENCANA PEMBAYARAN'!$B:$B,$H$63,'RENCANA PEMBAYARAN'!$D:$D,C88,'RENCANA PEMBAYARAN'!$E:$E,$F$6)*KURS!$G$12)+SUMIFS('RENCANA PEMBAYARAN'!$G:$G,'RENCANA PEMBAYARAN'!$B:$B,$H$63,'RENCANA PEMBAYARAN'!$D:$D,C88,'RENCANA PEMBAYARAN'!$E:$E,$G$6)</f>
        <v>0</v>
      </c>
      <c r="I88" s="321">
        <f>+(SUMIFS('RENCANA PEMBAYARAN'!$G:$G,'RENCANA PEMBAYARAN'!$B:$B,$I$63,'RENCANA PEMBAYARAN'!$D:$D,C88,'RENCANA PEMBAYARAN'!$E:$E,$D$6)*KURS!$G$28)+(SUMIFS('RENCANA PEMBAYARAN'!$G:$G,'RENCANA PEMBAYARAN'!$B:$B,$I$63,'RENCANA PEMBAYARAN'!$D:$D,C88,'RENCANA PEMBAYARAN'!$E:$E,$E$6)*KURS!$G$15)+(SUMIFS('RENCANA PEMBAYARAN'!$G:$G,'RENCANA PEMBAYARAN'!$B:$B,$I$63,'RENCANA PEMBAYARAN'!$D:$D,C88,'RENCANA PEMBAYARAN'!$E:$E,$F$6)*KURS!$G$12)+SUMIFS('RENCANA PEMBAYARAN'!$G:$G,'RENCANA PEMBAYARAN'!$B:$B,$I$63,'RENCANA PEMBAYARAN'!$D:$D,C88,'RENCANA PEMBAYARAN'!$E:$E,$G$6)</f>
        <v>0</v>
      </c>
      <c r="J88" s="321">
        <f>+(SUMIFS('RENCANA PEMBAYARAN'!$G:$G,'RENCANA PEMBAYARAN'!$B:$B,$J$63,'RENCANA PEMBAYARAN'!$D:$D,C88,'RENCANA PEMBAYARAN'!$E:$E,$D$6)*KURS!$G$28)+(SUMIFS('RENCANA PEMBAYARAN'!$G:$G,'RENCANA PEMBAYARAN'!$B:$B,$J$63,'RENCANA PEMBAYARAN'!$D:$D,C88,'RENCANA PEMBAYARAN'!$E:$E,$E$6)*KURS!$G$15)+(SUMIFS('RENCANA PEMBAYARAN'!$G:$G,'RENCANA PEMBAYARAN'!$B:$B,$J$63,'RENCANA PEMBAYARAN'!$D:$D,C88,'RENCANA PEMBAYARAN'!$E:$E,$F$6)*KURS!$G$12)+SUMIFS('RENCANA PEMBAYARAN'!$G:$G,'RENCANA PEMBAYARAN'!$B:$B,$J$63,'RENCANA PEMBAYARAN'!$D:$D,C88,'RENCANA PEMBAYARAN'!$E:$E,$G$6)</f>
        <v>29734375000.000004</v>
      </c>
      <c r="K88" s="321">
        <f>+(SUMIFS('RENCANA PEMBAYARAN'!$G:$G,'RENCANA PEMBAYARAN'!$B:$B,$K$63,'RENCANA PEMBAYARAN'!$D:$D,C88,'RENCANA PEMBAYARAN'!$E:$E,$D$6)*KURS!$G$28)+(SUMIFS('RENCANA PEMBAYARAN'!$G:$G,'RENCANA PEMBAYARAN'!$B:$B,$K$63,'RENCANA PEMBAYARAN'!$D:$D,C88,'RENCANA PEMBAYARAN'!$E:$E,$E$6)*KURS!$G$15)+(SUMIFS('RENCANA PEMBAYARAN'!$G:$G,'RENCANA PEMBAYARAN'!$B:$B,$K$63,'RENCANA PEMBAYARAN'!$D:$D,C88,'RENCANA PEMBAYARAN'!$E:$E,$F$6)*KURS!$G$12)+SUMIFS('RENCANA PEMBAYARAN'!$G:$G,'RENCANA PEMBAYARAN'!$B:$B,$K$63,'RENCANA PEMBAYARAN'!$D:$D,C88,'RENCANA PEMBAYARAN'!$E:$E,$G$6)</f>
        <v>0</v>
      </c>
      <c r="L88" s="321">
        <f>+(SUMIFS('RENCANA PEMBAYARAN'!$G:$G,'RENCANA PEMBAYARAN'!$B:$B,$L$63,'RENCANA PEMBAYARAN'!$D:$D,C88,'RENCANA PEMBAYARAN'!$E:$E,$D$6)*KURS!$G$28)+(SUMIFS('RENCANA PEMBAYARAN'!$G:$G,'RENCANA PEMBAYARAN'!$B:$B,$L$63,'RENCANA PEMBAYARAN'!$D:$D,C88,'RENCANA PEMBAYARAN'!$E:$E,$E$6)*KURS!$G$15)+(SUMIFS('RENCANA PEMBAYARAN'!$G:$G,'RENCANA PEMBAYARAN'!$B:$B,$L$63,'RENCANA PEMBAYARAN'!$D:$D,C88,'RENCANA PEMBAYARAN'!$E:$E,$F$6)*KURS!$G$12)+SUMIFS('RENCANA PEMBAYARAN'!$G:$G,'RENCANA PEMBAYARAN'!$B:$B,$L$63,'RENCANA PEMBAYARAN'!$D:$D,C88,'RENCANA PEMBAYARAN'!$E:$E,$G$6)</f>
        <v>0</v>
      </c>
      <c r="M88" s="321">
        <f t="shared" si="7"/>
        <v>29734375000.000004</v>
      </c>
    </row>
    <row r="89" spans="2:16" ht="15.75">
      <c r="B89" s="279">
        <v>25</v>
      </c>
      <c r="C89" s="96">
        <f t="shared" si="6"/>
        <v>42997</v>
      </c>
      <c r="D89" s="321">
        <f>+(SUMIFS('RENCANA PEMBAYARAN'!$G:$G,'RENCANA PEMBAYARAN'!$B:$B,$D$63,'RENCANA PEMBAYARAN'!$D:$D,C89,'RENCANA PEMBAYARAN'!$E:$E,$D$6)*KURS!$G$28)+(SUMIFS('RENCANA PEMBAYARAN'!$G:$G,'RENCANA PEMBAYARAN'!$B:$B,$D$63,'RENCANA PEMBAYARAN'!$D:$D,C89,'RENCANA PEMBAYARAN'!$E:$E,$E$6)*KURS!$G$15)+(SUMIFS('RENCANA PEMBAYARAN'!$G:$G,'RENCANA PEMBAYARAN'!$B:$B,$D$63,'RENCANA PEMBAYARAN'!$D:$D,C89,'RENCANA PEMBAYARAN'!$E:$E,$F$6)*KURS!$G$12)+SUMIFS('RENCANA PEMBAYARAN'!$G:$G,'RENCANA PEMBAYARAN'!$B:$B,$D$63,'RENCANA PEMBAYARAN'!$D:$D,C89,'RENCANA PEMBAYARAN'!$E:$E,$G$6)</f>
        <v>0</v>
      </c>
      <c r="E89" s="321">
        <f>+(SUMIFS('RENCANA PEMBAYARAN'!$G:$G,'RENCANA PEMBAYARAN'!$B:$B,$E$63,'RENCANA PEMBAYARAN'!$D:$D,C89,'RENCANA PEMBAYARAN'!$E:$E,$D$6)*KURS!$G$28)+(SUMIFS('RENCANA PEMBAYARAN'!$G:$G,'RENCANA PEMBAYARAN'!$B:$B,$E$63,'RENCANA PEMBAYARAN'!$D:$D,C89,'RENCANA PEMBAYARAN'!$E:$E,$E$6)*KURS!$G$15)+(SUMIFS('RENCANA PEMBAYARAN'!$G:$G,'RENCANA PEMBAYARAN'!$B:$B,$E$63,'RENCANA PEMBAYARAN'!$D:$D,C89,'RENCANA PEMBAYARAN'!$E:$E,$F$6)*KURS!$G$12)+SUMIFS('RENCANA PEMBAYARAN'!$G:$G,'RENCANA PEMBAYARAN'!$B:$B,$E$63,'RENCANA PEMBAYARAN'!$D:$D,C89,'RENCANA PEMBAYARAN'!$E:$E,$G$6)</f>
        <v>0</v>
      </c>
      <c r="F89" s="321">
        <f>+(SUMIFS('RENCANA PEMBAYARAN'!$G:$G,'RENCANA PEMBAYARAN'!$B:$B,$F$63,'RENCANA PEMBAYARAN'!$D:$D,C89,'RENCANA PEMBAYARAN'!$E:$E,$D$6)*KURS!$G$28)+(SUMIFS('RENCANA PEMBAYARAN'!$G:$G,'RENCANA PEMBAYARAN'!$B:$B,$F$63,'RENCANA PEMBAYARAN'!$D:$D,C89,'RENCANA PEMBAYARAN'!$E:$E,$E$6)*KURS!$G$15)+(SUMIFS('RENCANA PEMBAYARAN'!$G:$G,'RENCANA PEMBAYARAN'!$B:$B,$F$63,'RENCANA PEMBAYARAN'!$D:$D,C89,'RENCANA PEMBAYARAN'!$E:$E,$F$6)*KURS!$G$12)+SUMIFS('RENCANA PEMBAYARAN'!$G:$G,'RENCANA PEMBAYARAN'!$B:$B,$F$63,'RENCANA PEMBAYARAN'!$D:$D,C89,'RENCANA PEMBAYARAN'!$E:$E,$G$6)</f>
        <v>60920689259.080002</v>
      </c>
      <c r="G89" s="321">
        <f>+(SUMIFS('RENCANA PEMBAYARAN'!$G:$G,'RENCANA PEMBAYARAN'!$B:$B,$G$63,'RENCANA PEMBAYARAN'!$D:$D,C89,'RENCANA PEMBAYARAN'!$E:$E,$D$6)*KURS!$G$28)+(SUMIFS('RENCANA PEMBAYARAN'!$G:$G,'RENCANA PEMBAYARAN'!$B:$B,$G$63,'RENCANA PEMBAYARAN'!$D:$D,C89,'RENCANA PEMBAYARAN'!$E:$E,$E$6)*KURS!$G$15)+(SUMIFS('RENCANA PEMBAYARAN'!$G:$G,'RENCANA PEMBAYARAN'!$B:$B,$G$63,'RENCANA PEMBAYARAN'!$D:$D,C89,'RENCANA PEMBAYARAN'!$E:$E,$F$6)*KURS!$G$12)+SUMIFS('RENCANA PEMBAYARAN'!$G:$G,'RENCANA PEMBAYARAN'!$B:$B,$G$63,'RENCANA PEMBAYARAN'!$D:$D,C89,'RENCANA PEMBAYARAN'!$E:$E,$G$6)</f>
        <v>0</v>
      </c>
      <c r="H89" s="321">
        <f>+(SUMIFS('RENCANA PEMBAYARAN'!$G:$G,'RENCANA PEMBAYARAN'!$B:$B,$H$63,'RENCANA PEMBAYARAN'!$D:$D,C89,'RENCANA PEMBAYARAN'!$E:$E,$D$6)*KURS!$G$28)+(SUMIFS('RENCANA PEMBAYARAN'!$G:$G,'RENCANA PEMBAYARAN'!$B:$B,$H$63,'RENCANA PEMBAYARAN'!$D:$D,C89,'RENCANA PEMBAYARAN'!$E:$E,$E$6)*KURS!$G$15)+(SUMIFS('RENCANA PEMBAYARAN'!$G:$G,'RENCANA PEMBAYARAN'!$B:$B,$H$63,'RENCANA PEMBAYARAN'!$D:$D,C89,'RENCANA PEMBAYARAN'!$E:$E,$F$6)*KURS!$G$12)+SUMIFS('RENCANA PEMBAYARAN'!$G:$G,'RENCANA PEMBAYARAN'!$B:$B,$H$63,'RENCANA PEMBAYARAN'!$D:$D,C89,'RENCANA PEMBAYARAN'!$E:$E,$G$6)</f>
        <v>0</v>
      </c>
      <c r="I89" s="321">
        <f>+(SUMIFS('RENCANA PEMBAYARAN'!$G:$G,'RENCANA PEMBAYARAN'!$B:$B,$I$63,'RENCANA PEMBAYARAN'!$D:$D,C89,'RENCANA PEMBAYARAN'!$E:$E,$D$6)*KURS!$G$28)+(SUMIFS('RENCANA PEMBAYARAN'!$G:$G,'RENCANA PEMBAYARAN'!$B:$B,$I$63,'RENCANA PEMBAYARAN'!$D:$D,C89,'RENCANA PEMBAYARAN'!$E:$E,$E$6)*KURS!$G$15)+(SUMIFS('RENCANA PEMBAYARAN'!$G:$G,'RENCANA PEMBAYARAN'!$B:$B,$I$63,'RENCANA PEMBAYARAN'!$D:$D,C89,'RENCANA PEMBAYARAN'!$E:$E,$F$6)*KURS!$G$12)+SUMIFS('RENCANA PEMBAYARAN'!$G:$G,'RENCANA PEMBAYARAN'!$B:$B,$I$63,'RENCANA PEMBAYARAN'!$D:$D,C89,'RENCANA PEMBAYARAN'!$E:$E,$G$6)</f>
        <v>464646387321.22699</v>
      </c>
      <c r="J89" s="321">
        <f>+(SUMIFS('RENCANA PEMBAYARAN'!$G:$G,'RENCANA PEMBAYARAN'!$B:$B,$J$63,'RENCANA PEMBAYARAN'!$D:$D,C89,'RENCANA PEMBAYARAN'!$E:$E,$D$6)*KURS!$G$28)+(SUMIFS('RENCANA PEMBAYARAN'!$G:$G,'RENCANA PEMBAYARAN'!$B:$B,$J$63,'RENCANA PEMBAYARAN'!$D:$D,C89,'RENCANA PEMBAYARAN'!$E:$E,$E$6)*KURS!$G$15)+(SUMIFS('RENCANA PEMBAYARAN'!$G:$G,'RENCANA PEMBAYARAN'!$B:$B,$J$63,'RENCANA PEMBAYARAN'!$D:$D,C89,'RENCANA PEMBAYARAN'!$E:$E,$F$6)*KURS!$G$12)+SUMIFS('RENCANA PEMBAYARAN'!$G:$G,'RENCANA PEMBAYARAN'!$B:$B,$J$63,'RENCANA PEMBAYARAN'!$D:$D,C89,'RENCANA PEMBAYARAN'!$E:$E,$G$6)</f>
        <v>1394225569547.8928</v>
      </c>
      <c r="K89" s="321">
        <f>+(SUMIFS('RENCANA PEMBAYARAN'!$G:$G,'RENCANA PEMBAYARAN'!$B:$B,$K$63,'RENCANA PEMBAYARAN'!$D:$D,C89,'RENCANA PEMBAYARAN'!$E:$E,$D$6)*KURS!$G$28)+(SUMIFS('RENCANA PEMBAYARAN'!$G:$G,'RENCANA PEMBAYARAN'!$B:$B,$K$63,'RENCANA PEMBAYARAN'!$D:$D,C89,'RENCANA PEMBAYARAN'!$E:$E,$E$6)*KURS!$G$15)+(SUMIFS('RENCANA PEMBAYARAN'!$G:$G,'RENCANA PEMBAYARAN'!$B:$B,$K$63,'RENCANA PEMBAYARAN'!$D:$D,C89,'RENCANA PEMBAYARAN'!$E:$E,$F$6)*KURS!$G$12)+SUMIFS('RENCANA PEMBAYARAN'!$G:$G,'RENCANA PEMBAYARAN'!$B:$B,$K$63,'RENCANA PEMBAYARAN'!$D:$D,C89,'RENCANA PEMBAYARAN'!$E:$E,$G$6)</f>
        <v>0</v>
      </c>
      <c r="L89" s="321">
        <f>+(SUMIFS('RENCANA PEMBAYARAN'!$G:$G,'RENCANA PEMBAYARAN'!$B:$B,$L$63,'RENCANA PEMBAYARAN'!$D:$D,C89,'RENCANA PEMBAYARAN'!$E:$E,$D$6)*KURS!$G$28)+(SUMIFS('RENCANA PEMBAYARAN'!$G:$G,'RENCANA PEMBAYARAN'!$B:$B,$L$63,'RENCANA PEMBAYARAN'!$D:$D,C89,'RENCANA PEMBAYARAN'!$E:$E,$E$6)*KURS!$G$15)+(SUMIFS('RENCANA PEMBAYARAN'!$G:$G,'RENCANA PEMBAYARAN'!$B:$B,$L$63,'RENCANA PEMBAYARAN'!$D:$D,C89,'RENCANA PEMBAYARAN'!$E:$E,$F$6)*KURS!$G$12)+SUMIFS('RENCANA PEMBAYARAN'!$G:$G,'RENCANA PEMBAYARAN'!$B:$B,$L$63,'RENCANA PEMBAYARAN'!$D:$D,C89,'RENCANA PEMBAYARAN'!$E:$E,$G$6)</f>
        <v>0</v>
      </c>
      <c r="M89" s="321">
        <f t="shared" si="7"/>
        <v>1919792646128.1997</v>
      </c>
    </row>
    <row r="90" spans="2:16" ht="15.75">
      <c r="B90" s="279">
        <v>26</v>
      </c>
      <c r="C90" s="96">
        <f t="shared" si="6"/>
        <v>42998</v>
      </c>
      <c r="D90" s="321">
        <f>+(SUMIFS('RENCANA PEMBAYARAN'!$G:$G,'RENCANA PEMBAYARAN'!$B:$B,$D$63,'RENCANA PEMBAYARAN'!$D:$D,C90,'RENCANA PEMBAYARAN'!$E:$E,$D$6)*KURS!$G$28)+(SUMIFS('RENCANA PEMBAYARAN'!$G:$G,'RENCANA PEMBAYARAN'!$B:$B,$D$63,'RENCANA PEMBAYARAN'!$D:$D,C90,'RENCANA PEMBAYARAN'!$E:$E,$E$6)*KURS!$G$15)+(SUMIFS('RENCANA PEMBAYARAN'!$G:$G,'RENCANA PEMBAYARAN'!$B:$B,$D$63,'RENCANA PEMBAYARAN'!$D:$D,C90,'RENCANA PEMBAYARAN'!$E:$E,$F$6)*KURS!$G$12)+SUMIFS('RENCANA PEMBAYARAN'!$G:$G,'RENCANA PEMBAYARAN'!$B:$B,$D$63,'RENCANA PEMBAYARAN'!$D:$D,C90,'RENCANA PEMBAYARAN'!$E:$E,$G$6)</f>
        <v>0</v>
      </c>
      <c r="E90" s="321">
        <f>+(SUMIFS('RENCANA PEMBAYARAN'!$G:$G,'RENCANA PEMBAYARAN'!$B:$B,$E$63,'RENCANA PEMBAYARAN'!$D:$D,C90,'RENCANA PEMBAYARAN'!$E:$E,$D$6)*KURS!$G$28)+(SUMIFS('RENCANA PEMBAYARAN'!$G:$G,'RENCANA PEMBAYARAN'!$B:$B,$E$63,'RENCANA PEMBAYARAN'!$D:$D,C90,'RENCANA PEMBAYARAN'!$E:$E,$E$6)*KURS!$G$15)+(SUMIFS('RENCANA PEMBAYARAN'!$G:$G,'RENCANA PEMBAYARAN'!$B:$B,$E$63,'RENCANA PEMBAYARAN'!$D:$D,C90,'RENCANA PEMBAYARAN'!$E:$E,$F$6)*KURS!$G$12)+SUMIFS('RENCANA PEMBAYARAN'!$G:$G,'RENCANA PEMBAYARAN'!$B:$B,$E$63,'RENCANA PEMBAYARAN'!$D:$D,C90,'RENCANA PEMBAYARAN'!$E:$E,$G$6)</f>
        <v>0</v>
      </c>
      <c r="F90" s="321">
        <f>+(SUMIFS('RENCANA PEMBAYARAN'!$G:$G,'RENCANA PEMBAYARAN'!$B:$B,$F$63,'RENCANA PEMBAYARAN'!$D:$D,C90,'RENCANA PEMBAYARAN'!$E:$E,$D$6)*KURS!$G$28)+(SUMIFS('RENCANA PEMBAYARAN'!$G:$G,'RENCANA PEMBAYARAN'!$B:$B,$F$63,'RENCANA PEMBAYARAN'!$D:$D,C90,'RENCANA PEMBAYARAN'!$E:$E,$E$6)*KURS!$G$15)+(SUMIFS('RENCANA PEMBAYARAN'!$G:$G,'RENCANA PEMBAYARAN'!$B:$B,$F$63,'RENCANA PEMBAYARAN'!$D:$D,C90,'RENCANA PEMBAYARAN'!$E:$E,$F$6)*KURS!$G$12)+SUMIFS('RENCANA PEMBAYARAN'!$G:$G,'RENCANA PEMBAYARAN'!$B:$B,$F$63,'RENCANA PEMBAYARAN'!$D:$D,C90,'RENCANA PEMBAYARAN'!$E:$E,$G$6)</f>
        <v>0</v>
      </c>
      <c r="G90" s="321">
        <f>+(SUMIFS('RENCANA PEMBAYARAN'!$G:$G,'RENCANA PEMBAYARAN'!$B:$B,$G$63,'RENCANA PEMBAYARAN'!$D:$D,C90,'RENCANA PEMBAYARAN'!$E:$E,$D$6)*KURS!$G$28)+(SUMIFS('RENCANA PEMBAYARAN'!$G:$G,'RENCANA PEMBAYARAN'!$B:$B,$G$63,'RENCANA PEMBAYARAN'!$D:$D,C90,'RENCANA PEMBAYARAN'!$E:$E,$E$6)*KURS!$G$15)+(SUMIFS('RENCANA PEMBAYARAN'!$G:$G,'RENCANA PEMBAYARAN'!$B:$B,$G$63,'RENCANA PEMBAYARAN'!$D:$D,C90,'RENCANA PEMBAYARAN'!$E:$E,$F$6)*KURS!$G$12)+SUMIFS('RENCANA PEMBAYARAN'!$G:$G,'RENCANA PEMBAYARAN'!$B:$B,$G$63,'RENCANA PEMBAYARAN'!$D:$D,C90,'RENCANA PEMBAYARAN'!$E:$E,$G$6)</f>
        <v>0</v>
      </c>
      <c r="H90" s="321">
        <f>+(SUMIFS('RENCANA PEMBAYARAN'!$G:$G,'RENCANA PEMBAYARAN'!$B:$B,$H$63,'RENCANA PEMBAYARAN'!$D:$D,C90,'RENCANA PEMBAYARAN'!$E:$E,$D$6)*KURS!$G$28)+(SUMIFS('RENCANA PEMBAYARAN'!$G:$G,'RENCANA PEMBAYARAN'!$B:$B,$H$63,'RENCANA PEMBAYARAN'!$D:$D,C90,'RENCANA PEMBAYARAN'!$E:$E,$E$6)*KURS!$G$15)+(SUMIFS('RENCANA PEMBAYARAN'!$G:$G,'RENCANA PEMBAYARAN'!$B:$B,$H$63,'RENCANA PEMBAYARAN'!$D:$D,C90,'RENCANA PEMBAYARAN'!$E:$E,$F$6)*KURS!$G$12)+SUMIFS('RENCANA PEMBAYARAN'!$G:$G,'RENCANA PEMBAYARAN'!$B:$B,$H$63,'RENCANA PEMBAYARAN'!$D:$D,C90,'RENCANA PEMBAYARAN'!$E:$E,$G$6)</f>
        <v>0</v>
      </c>
      <c r="I90" s="321">
        <f>+(SUMIFS('RENCANA PEMBAYARAN'!$G:$G,'RENCANA PEMBAYARAN'!$B:$B,$I$63,'RENCANA PEMBAYARAN'!$D:$D,C90,'RENCANA PEMBAYARAN'!$E:$E,$D$6)*KURS!$G$28)+(SUMIFS('RENCANA PEMBAYARAN'!$G:$G,'RENCANA PEMBAYARAN'!$B:$B,$I$63,'RENCANA PEMBAYARAN'!$D:$D,C90,'RENCANA PEMBAYARAN'!$E:$E,$E$6)*KURS!$G$15)+(SUMIFS('RENCANA PEMBAYARAN'!$G:$G,'RENCANA PEMBAYARAN'!$B:$B,$I$63,'RENCANA PEMBAYARAN'!$D:$D,C90,'RENCANA PEMBAYARAN'!$E:$E,$F$6)*KURS!$G$12)+SUMIFS('RENCANA PEMBAYARAN'!$G:$G,'RENCANA PEMBAYARAN'!$B:$B,$I$63,'RENCANA PEMBAYARAN'!$D:$D,C90,'RENCANA PEMBAYARAN'!$E:$E,$G$6)</f>
        <v>169000000000</v>
      </c>
      <c r="J90" s="321">
        <f>+(SUMIFS('RENCANA PEMBAYARAN'!$G:$G,'RENCANA PEMBAYARAN'!$B:$B,$J$63,'RENCANA PEMBAYARAN'!$D:$D,C90,'RENCANA PEMBAYARAN'!$E:$E,$D$6)*KURS!$G$28)+(SUMIFS('RENCANA PEMBAYARAN'!$G:$G,'RENCANA PEMBAYARAN'!$B:$B,$J$63,'RENCANA PEMBAYARAN'!$D:$D,C90,'RENCANA PEMBAYARAN'!$E:$E,$E$6)*KURS!$G$15)+(SUMIFS('RENCANA PEMBAYARAN'!$G:$G,'RENCANA PEMBAYARAN'!$B:$B,$J$63,'RENCANA PEMBAYARAN'!$D:$D,C90,'RENCANA PEMBAYARAN'!$E:$E,$F$6)*KURS!$G$12)+SUMIFS('RENCANA PEMBAYARAN'!$G:$G,'RENCANA PEMBAYARAN'!$B:$B,$J$63,'RENCANA PEMBAYARAN'!$D:$D,C90,'RENCANA PEMBAYARAN'!$E:$E,$G$6)</f>
        <v>82023456572.219574</v>
      </c>
      <c r="K90" s="321">
        <f>+(SUMIFS('RENCANA PEMBAYARAN'!$G:$G,'RENCANA PEMBAYARAN'!$B:$B,$K$63,'RENCANA PEMBAYARAN'!$D:$D,C90,'RENCANA PEMBAYARAN'!$E:$E,$D$6)*KURS!$G$28)+(SUMIFS('RENCANA PEMBAYARAN'!$G:$G,'RENCANA PEMBAYARAN'!$B:$B,$K$63,'RENCANA PEMBAYARAN'!$D:$D,C90,'RENCANA PEMBAYARAN'!$E:$E,$E$6)*KURS!$G$15)+(SUMIFS('RENCANA PEMBAYARAN'!$G:$G,'RENCANA PEMBAYARAN'!$B:$B,$K$63,'RENCANA PEMBAYARAN'!$D:$D,C90,'RENCANA PEMBAYARAN'!$E:$E,$F$6)*KURS!$G$12)+SUMIFS('RENCANA PEMBAYARAN'!$G:$G,'RENCANA PEMBAYARAN'!$B:$B,$K$63,'RENCANA PEMBAYARAN'!$D:$D,C90,'RENCANA PEMBAYARAN'!$E:$E,$G$6)</f>
        <v>0</v>
      </c>
      <c r="L90" s="321">
        <f>+(SUMIFS('RENCANA PEMBAYARAN'!$G:$G,'RENCANA PEMBAYARAN'!$B:$B,$L$63,'RENCANA PEMBAYARAN'!$D:$D,C90,'RENCANA PEMBAYARAN'!$E:$E,$D$6)*KURS!$G$28)+(SUMIFS('RENCANA PEMBAYARAN'!$G:$G,'RENCANA PEMBAYARAN'!$B:$B,$L$63,'RENCANA PEMBAYARAN'!$D:$D,C90,'RENCANA PEMBAYARAN'!$E:$E,$E$6)*KURS!$G$15)+(SUMIFS('RENCANA PEMBAYARAN'!$G:$G,'RENCANA PEMBAYARAN'!$B:$B,$L$63,'RENCANA PEMBAYARAN'!$D:$D,C90,'RENCANA PEMBAYARAN'!$E:$E,$F$6)*KURS!$G$12)+SUMIFS('RENCANA PEMBAYARAN'!$G:$G,'RENCANA PEMBAYARAN'!$B:$B,$L$63,'RENCANA PEMBAYARAN'!$D:$D,C90,'RENCANA PEMBAYARAN'!$E:$E,$G$6)</f>
        <v>0</v>
      </c>
      <c r="M90" s="321">
        <f t="shared" si="7"/>
        <v>251023456572.21957</v>
      </c>
    </row>
    <row r="91" spans="2:16" ht="15.75">
      <c r="B91" s="279">
        <v>27</v>
      </c>
      <c r="C91" s="96">
        <f t="shared" si="6"/>
        <v>42999</v>
      </c>
      <c r="D91" s="321">
        <f>+(SUMIFS('RENCANA PEMBAYARAN'!$G:$G,'RENCANA PEMBAYARAN'!$B:$B,$D$63,'RENCANA PEMBAYARAN'!$D:$D,C91,'RENCANA PEMBAYARAN'!$E:$E,$D$6)*KURS!$G$28)+(SUMIFS('RENCANA PEMBAYARAN'!$G:$G,'RENCANA PEMBAYARAN'!$B:$B,$D$63,'RENCANA PEMBAYARAN'!$D:$D,C91,'RENCANA PEMBAYARAN'!$E:$E,$E$6)*KURS!$G$15)+(SUMIFS('RENCANA PEMBAYARAN'!$G:$G,'RENCANA PEMBAYARAN'!$B:$B,$D$63,'RENCANA PEMBAYARAN'!$D:$D,C91,'RENCANA PEMBAYARAN'!$E:$E,$F$6)*KURS!$G$12)+SUMIFS('RENCANA PEMBAYARAN'!$G:$G,'RENCANA PEMBAYARAN'!$B:$B,$D$63,'RENCANA PEMBAYARAN'!$D:$D,C91,'RENCANA PEMBAYARAN'!$E:$E,$G$6)</f>
        <v>0</v>
      </c>
      <c r="E91" s="321">
        <f>+(SUMIFS('RENCANA PEMBAYARAN'!$G:$G,'RENCANA PEMBAYARAN'!$B:$B,$E$63,'RENCANA PEMBAYARAN'!$D:$D,C91,'RENCANA PEMBAYARAN'!$E:$E,$D$6)*KURS!$G$28)+(SUMIFS('RENCANA PEMBAYARAN'!$G:$G,'RENCANA PEMBAYARAN'!$B:$B,$E$63,'RENCANA PEMBAYARAN'!$D:$D,C91,'RENCANA PEMBAYARAN'!$E:$E,$E$6)*KURS!$G$15)+(SUMIFS('RENCANA PEMBAYARAN'!$G:$G,'RENCANA PEMBAYARAN'!$B:$B,$E$63,'RENCANA PEMBAYARAN'!$D:$D,C91,'RENCANA PEMBAYARAN'!$E:$E,$F$6)*KURS!$G$12)+SUMIFS('RENCANA PEMBAYARAN'!$G:$G,'RENCANA PEMBAYARAN'!$B:$B,$E$63,'RENCANA PEMBAYARAN'!$D:$D,C91,'RENCANA PEMBAYARAN'!$E:$E,$G$6)</f>
        <v>0</v>
      </c>
      <c r="F91" s="321">
        <f>+(SUMIFS('RENCANA PEMBAYARAN'!$G:$G,'RENCANA PEMBAYARAN'!$B:$B,$F$63,'RENCANA PEMBAYARAN'!$D:$D,C91,'RENCANA PEMBAYARAN'!$E:$E,$D$6)*KURS!$G$28)+(SUMIFS('RENCANA PEMBAYARAN'!$G:$G,'RENCANA PEMBAYARAN'!$B:$B,$F$63,'RENCANA PEMBAYARAN'!$D:$D,C91,'RENCANA PEMBAYARAN'!$E:$E,$E$6)*KURS!$G$15)+(SUMIFS('RENCANA PEMBAYARAN'!$G:$G,'RENCANA PEMBAYARAN'!$B:$B,$F$63,'RENCANA PEMBAYARAN'!$D:$D,C91,'RENCANA PEMBAYARAN'!$E:$E,$F$6)*KURS!$G$12)+SUMIFS('RENCANA PEMBAYARAN'!$G:$G,'RENCANA PEMBAYARAN'!$B:$B,$F$63,'RENCANA PEMBAYARAN'!$D:$D,C91,'RENCANA PEMBAYARAN'!$E:$E,$G$6)</f>
        <v>0</v>
      </c>
      <c r="G91" s="321">
        <f>+(SUMIFS('RENCANA PEMBAYARAN'!$G:$G,'RENCANA PEMBAYARAN'!$B:$B,$G$63,'RENCANA PEMBAYARAN'!$D:$D,C91,'RENCANA PEMBAYARAN'!$E:$E,$D$6)*KURS!$G$28)+(SUMIFS('RENCANA PEMBAYARAN'!$G:$G,'RENCANA PEMBAYARAN'!$B:$B,$G$63,'RENCANA PEMBAYARAN'!$D:$D,C91,'RENCANA PEMBAYARAN'!$E:$E,$E$6)*KURS!$G$15)+(SUMIFS('RENCANA PEMBAYARAN'!$G:$G,'RENCANA PEMBAYARAN'!$B:$B,$G$63,'RENCANA PEMBAYARAN'!$D:$D,C91,'RENCANA PEMBAYARAN'!$E:$E,$F$6)*KURS!$G$12)+SUMIFS('RENCANA PEMBAYARAN'!$G:$G,'RENCANA PEMBAYARAN'!$B:$B,$G$63,'RENCANA PEMBAYARAN'!$D:$D,C91,'RENCANA PEMBAYARAN'!$E:$E,$G$6)</f>
        <v>0</v>
      </c>
      <c r="H91" s="321">
        <f>+(SUMIFS('RENCANA PEMBAYARAN'!$G:$G,'RENCANA PEMBAYARAN'!$B:$B,$H$63,'RENCANA PEMBAYARAN'!$D:$D,C91,'RENCANA PEMBAYARAN'!$E:$E,$D$6)*KURS!$G$28)+(SUMIFS('RENCANA PEMBAYARAN'!$G:$G,'RENCANA PEMBAYARAN'!$B:$B,$H$63,'RENCANA PEMBAYARAN'!$D:$D,C91,'RENCANA PEMBAYARAN'!$E:$E,$E$6)*KURS!$G$15)+(SUMIFS('RENCANA PEMBAYARAN'!$G:$G,'RENCANA PEMBAYARAN'!$B:$B,$H$63,'RENCANA PEMBAYARAN'!$D:$D,C91,'RENCANA PEMBAYARAN'!$E:$E,$F$6)*KURS!$G$12)+SUMIFS('RENCANA PEMBAYARAN'!$G:$G,'RENCANA PEMBAYARAN'!$B:$B,$H$63,'RENCANA PEMBAYARAN'!$D:$D,C91,'RENCANA PEMBAYARAN'!$E:$E,$G$6)</f>
        <v>0</v>
      </c>
      <c r="I91" s="321">
        <f>+(SUMIFS('RENCANA PEMBAYARAN'!$G:$G,'RENCANA PEMBAYARAN'!$B:$B,$I$63,'RENCANA PEMBAYARAN'!$D:$D,C91,'RENCANA PEMBAYARAN'!$E:$E,$D$6)*KURS!$G$28)+(SUMIFS('RENCANA PEMBAYARAN'!$G:$G,'RENCANA PEMBAYARAN'!$B:$B,$I$63,'RENCANA PEMBAYARAN'!$D:$D,C91,'RENCANA PEMBAYARAN'!$E:$E,$E$6)*KURS!$G$15)+(SUMIFS('RENCANA PEMBAYARAN'!$G:$G,'RENCANA PEMBAYARAN'!$B:$B,$I$63,'RENCANA PEMBAYARAN'!$D:$D,C91,'RENCANA PEMBAYARAN'!$E:$E,$F$6)*KURS!$G$12)+SUMIFS('RENCANA PEMBAYARAN'!$G:$G,'RENCANA PEMBAYARAN'!$B:$B,$I$63,'RENCANA PEMBAYARAN'!$D:$D,C91,'RENCANA PEMBAYARAN'!$E:$E,$G$6)</f>
        <v>0</v>
      </c>
      <c r="J91" s="321">
        <f>+(SUMIFS('RENCANA PEMBAYARAN'!$G:$G,'RENCANA PEMBAYARAN'!$B:$B,$J$63,'RENCANA PEMBAYARAN'!$D:$D,C91,'RENCANA PEMBAYARAN'!$E:$E,$D$6)*KURS!$G$28)+(SUMIFS('RENCANA PEMBAYARAN'!$G:$G,'RENCANA PEMBAYARAN'!$B:$B,$J$63,'RENCANA PEMBAYARAN'!$D:$D,C91,'RENCANA PEMBAYARAN'!$E:$E,$E$6)*KURS!$G$15)+(SUMIFS('RENCANA PEMBAYARAN'!$G:$G,'RENCANA PEMBAYARAN'!$B:$B,$J$63,'RENCANA PEMBAYARAN'!$D:$D,C91,'RENCANA PEMBAYARAN'!$E:$E,$F$6)*KURS!$G$12)+SUMIFS('RENCANA PEMBAYARAN'!$G:$G,'RENCANA PEMBAYARAN'!$B:$B,$J$63,'RENCANA PEMBAYARAN'!$D:$D,C91,'RENCANA PEMBAYARAN'!$E:$E,$G$6)</f>
        <v>0</v>
      </c>
      <c r="K91" s="321">
        <f>+(SUMIFS('RENCANA PEMBAYARAN'!$G:$G,'RENCANA PEMBAYARAN'!$B:$B,$K$63,'RENCANA PEMBAYARAN'!$D:$D,C91,'RENCANA PEMBAYARAN'!$E:$E,$D$6)*KURS!$G$28)+(SUMIFS('RENCANA PEMBAYARAN'!$G:$G,'RENCANA PEMBAYARAN'!$B:$B,$K$63,'RENCANA PEMBAYARAN'!$D:$D,C91,'RENCANA PEMBAYARAN'!$E:$E,$E$6)*KURS!$G$15)+(SUMIFS('RENCANA PEMBAYARAN'!$G:$G,'RENCANA PEMBAYARAN'!$B:$B,$K$63,'RENCANA PEMBAYARAN'!$D:$D,C91,'RENCANA PEMBAYARAN'!$E:$E,$F$6)*KURS!$G$12)+SUMIFS('RENCANA PEMBAYARAN'!$G:$G,'RENCANA PEMBAYARAN'!$B:$B,$K$63,'RENCANA PEMBAYARAN'!$D:$D,C91,'RENCANA PEMBAYARAN'!$E:$E,$G$6)</f>
        <v>0</v>
      </c>
      <c r="L91" s="321">
        <f>+(SUMIFS('RENCANA PEMBAYARAN'!$G:$G,'RENCANA PEMBAYARAN'!$B:$B,$L$63,'RENCANA PEMBAYARAN'!$D:$D,C91,'RENCANA PEMBAYARAN'!$E:$E,$D$6)*KURS!$G$28)+(SUMIFS('RENCANA PEMBAYARAN'!$G:$G,'RENCANA PEMBAYARAN'!$B:$B,$L$63,'RENCANA PEMBAYARAN'!$D:$D,C91,'RENCANA PEMBAYARAN'!$E:$E,$E$6)*KURS!$G$15)+(SUMIFS('RENCANA PEMBAYARAN'!$G:$G,'RENCANA PEMBAYARAN'!$B:$B,$L$63,'RENCANA PEMBAYARAN'!$D:$D,C91,'RENCANA PEMBAYARAN'!$E:$E,$F$6)*KURS!$G$12)+SUMIFS('RENCANA PEMBAYARAN'!$G:$G,'RENCANA PEMBAYARAN'!$B:$B,$L$63,'RENCANA PEMBAYARAN'!$D:$D,C91,'RENCANA PEMBAYARAN'!$E:$E,$G$6)</f>
        <v>0</v>
      </c>
      <c r="M91" s="321">
        <f t="shared" si="7"/>
        <v>0</v>
      </c>
    </row>
    <row r="92" spans="2:16" ht="15.75">
      <c r="B92" s="279">
        <v>28</v>
      </c>
      <c r="C92" s="96">
        <f t="shared" si="6"/>
        <v>43000</v>
      </c>
      <c r="D92" s="321">
        <f>+(SUMIFS('RENCANA PEMBAYARAN'!$G:$G,'RENCANA PEMBAYARAN'!$B:$B,$D$63,'RENCANA PEMBAYARAN'!$D:$D,C92,'RENCANA PEMBAYARAN'!$E:$E,$D$6)*KURS!$G$28)+(SUMIFS('RENCANA PEMBAYARAN'!$G:$G,'RENCANA PEMBAYARAN'!$B:$B,$D$63,'RENCANA PEMBAYARAN'!$D:$D,C92,'RENCANA PEMBAYARAN'!$E:$E,$E$6)*KURS!$G$15)+(SUMIFS('RENCANA PEMBAYARAN'!$G:$G,'RENCANA PEMBAYARAN'!$B:$B,$D$63,'RENCANA PEMBAYARAN'!$D:$D,C92,'RENCANA PEMBAYARAN'!$E:$E,$F$6)*KURS!$G$12)+SUMIFS('RENCANA PEMBAYARAN'!$G:$G,'RENCANA PEMBAYARAN'!$B:$B,$D$63,'RENCANA PEMBAYARAN'!$D:$D,C92,'RENCANA PEMBAYARAN'!$E:$E,$G$6)</f>
        <v>0</v>
      </c>
      <c r="E92" s="321">
        <f>+(SUMIFS('RENCANA PEMBAYARAN'!$G:$G,'RENCANA PEMBAYARAN'!$B:$B,$E$63,'RENCANA PEMBAYARAN'!$D:$D,C92,'RENCANA PEMBAYARAN'!$E:$E,$D$6)*KURS!$G$28)+(SUMIFS('RENCANA PEMBAYARAN'!$G:$G,'RENCANA PEMBAYARAN'!$B:$B,$E$63,'RENCANA PEMBAYARAN'!$D:$D,C92,'RENCANA PEMBAYARAN'!$E:$E,$E$6)*KURS!$G$15)+(SUMIFS('RENCANA PEMBAYARAN'!$G:$G,'RENCANA PEMBAYARAN'!$B:$B,$E$63,'RENCANA PEMBAYARAN'!$D:$D,C92,'RENCANA PEMBAYARAN'!$E:$E,$F$6)*KURS!$G$12)+SUMIFS('RENCANA PEMBAYARAN'!$G:$G,'RENCANA PEMBAYARAN'!$B:$B,$E$63,'RENCANA PEMBAYARAN'!$D:$D,C92,'RENCANA PEMBAYARAN'!$E:$E,$G$6)</f>
        <v>0</v>
      </c>
      <c r="F92" s="321">
        <f>+(SUMIFS('RENCANA PEMBAYARAN'!$G:$G,'RENCANA PEMBAYARAN'!$B:$B,$F$63,'RENCANA PEMBAYARAN'!$D:$D,C92,'RENCANA PEMBAYARAN'!$E:$E,$D$6)*KURS!$G$28)+(SUMIFS('RENCANA PEMBAYARAN'!$G:$G,'RENCANA PEMBAYARAN'!$B:$B,$F$63,'RENCANA PEMBAYARAN'!$D:$D,C92,'RENCANA PEMBAYARAN'!$E:$E,$E$6)*KURS!$G$15)+(SUMIFS('RENCANA PEMBAYARAN'!$G:$G,'RENCANA PEMBAYARAN'!$B:$B,$F$63,'RENCANA PEMBAYARAN'!$D:$D,C92,'RENCANA PEMBAYARAN'!$E:$E,$F$6)*KURS!$G$12)+SUMIFS('RENCANA PEMBAYARAN'!$G:$G,'RENCANA PEMBAYARAN'!$B:$B,$F$63,'RENCANA PEMBAYARAN'!$D:$D,C92,'RENCANA PEMBAYARAN'!$E:$E,$G$6)</f>
        <v>0</v>
      </c>
      <c r="G92" s="321">
        <f>+(SUMIFS('RENCANA PEMBAYARAN'!$G:$G,'RENCANA PEMBAYARAN'!$B:$B,$G$63,'RENCANA PEMBAYARAN'!$D:$D,C92,'RENCANA PEMBAYARAN'!$E:$E,$D$6)*KURS!$G$28)+(SUMIFS('RENCANA PEMBAYARAN'!$G:$G,'RENCANA PEMBAYARAN'!$B:$B,$G$63,'RENCANA PEMBAYARAN'!$D:$D,C92,'RENCANA PEMBAYARAN'!$E:$E,$E$6)*KURS!$G$15)+(SUMIFS('RENCANA PEMBAYARAN'!$G:$G,'RENCANA PEMBAYARAN'!$B:$B,$G$63,'RENCANA PEMBAYARAN'!$D:$D,C92,'RENCANA PEMBAYARAN'!$E:$E,$F$6)*KURS!$G$12)+SUMIFS('RENCANA PEMBAYARAN'!$G:$G,'RENCANA PEMBAYARAN'!$B:$B,$G$63,'RENCANA PEMBAYARAN'!$D:$D,C92,'RENCANA PEMBAYARAN'!$E:$E,$G$6)</f>
        <v>0</v>
      </c>
      <c r="H92" s="321">
        <f>+(SUMIFS('RENCANA PEMBAYARAN'!$G:$G,'RENCANA PEMBAYARAN'!$B:$B,$H$63,'RENCANA PEMBAYARAN'!$D:$D,C92,'RENCANA PEMBAYARAN'!$E:$E,$D$6)*KURS!$G$28)+(SUMIFS('RENCANA PEMBAYARAN'!$G:$G,'RENCANA PEMBAYARAN'!$B:$B,$H$63,'RENCANA PEMBAYARAN'!$D:$D,C92,'RENCANA PEMBAYARAN'!$E:$E,$E$6)*KURS!$G$15)+(SUMIFS('RENCANA PEMBAYARAN'!$G:$G,'RENCANA PEMBAYARAN'!$B:$B,$H$63,'RENCANA PEMBAYARAN'!$D:$D,C92,'RENCANA PEMBAYARAN'!$E:$E,$F$6)*KURS!$G$12)+SUMIFS('RENCANA PEMBAYARAN'!$G:$G,'RENCANA PEMBAYARAN'!$B:$B,$H$63,'RENCANA PEMBAYARAN'!$D:$D,C92,'RENCANA PEMBAYARAN'!$E:$E,$G$6)</f>
        <v>0</v>
      </c>
      <c r="I92" s="321">
        <f>+(SUMIFS('RENCANA PEMBAYARAN'!$G:$G,'RENCANA PEMBAYARAN'!$B:$B,$I$63,'RENCANA PEMBAYARAN'!$D:$D,C92,'RENCANA PEMBAYARAN'!$E:$E,$D$6)*KURS!$G$28)+(SUMIFS('RENCANA PEMBAYARAN'!$G:$G,'RENCANA PEMBAYARAN'!$B:$B,$I$63,'RENCANA PEMBAYARAN'!$D:$D,C92,'RENCANA PEMBAYARAN'!$E:$E,$E$6)*KURS!$G$15)+(SUMIFS('RENCANA PEMBAYARAN'!$G:$G,'RENCANA PEMBAYARAN'!$B:$B,$I$63,'RENCANA PEMBAYARAN'!$D:$D,C92,'RENCANA PEMBAYARAN'!$E:$E,$F$6)*KURS!$G$12)+SUMIFS('RENCANA PEMBAYARAN'!$G:$G,'RENCANA PEMBAYARAN'!$B:$B,$I$63,'RENCANA PEMBAYARAN'!$D:$D,C92,'RENCANA PEMBAYARAN'!$E:$E,$G$6)</f>
        <v>0</v>
      </c>
      <c r="J92" s="321">
        <f>+(SUMIFS('RENCANA PEMBAYARAN'!$G:$G,'RENCANA PEMBAYARAN'!$B:$B,$J$63,'RENCANA PEMBAYARAN'!$D:$D,C92,'RENCANA PEMBAYARAN'!$E:$E,$D$6)*KURS!$G$28)+(SUMIFS('RENCANA PEMBAYARAN'!$G:$G,'RENCANA PEMBAYARAN'!$B:$B,$J$63,'RENCANA PEMBAYARAN'!$D:$D,C92,'RENCANA PEMBAYARAN'!$E:$E,$E$6)*KURS!$G$15)+(SUMIFS('RENCANA PEMBAYARAN'!$G:$G,'RENCANA PEMBAYARAN'!$B:$B,$J$63,'RENCANA PEMBAYARAN'!$D:$D,C92,'RENCANA PEMBAYARAN'!$E:$E,$F$6)*KURS!$G$12)+SUMIFS('RENCANA PEMBAYARAN'!$G:$G,'RENCANA PEMBAYARAN'!$B:$B,$J$63,'RENCANA PEMBAYARAN'!$D:$D,C92,'RENCANA PEMBAYARAN'!$E:$E,$G$6)</f>
        <v>0</v>
      </c>
      <c r="K92" s="321">
        <f>+(SUMIFS('RENCANA PEMBAYARAN'!$G:$G,'RENCANA PEMBAYARAN'!$B:$B,$K$63,'RENCANA PEMBAYARAN'!$D:$D,C92,'RENCANA PEMBAYARAN'!$E:$E,$D$6)*KURS!$G$28)+(SUMIFS('RENCANA PEMBAYARAN'!$G:$G,'RENCANA PEMBAYARAN'!$B:$B,$K$63,'RENCANA PEMBAYARAN'!$D:$D,C92,'RENCANA PEMBAYARAN'!$E:$E,$E$6)*KURS!$G$15)+(SUMIFS('RENCANA PEMBAYARAN'!$G:$G,'RENCANA PEMBAYARAN'!$B:$B,$K$63,'RENCANA PEMBAYARAN'!$D:$D,C92,'RENCANA PEMBAYARAN'!$E:$E,$F$6)*KURS!$G$12)+SUMIFS('RENCANA PEMBAYARAN'!$G:$G,'RENCANA PEMBAYARAN'!$B:$B,$K$63,'RENCANA PEMBAYARAN'!$D:$D,C92,'RENCANA PEMBAYARAN'!$E:$E,$G$6)</f>
        <v>0</v>
      </c>
      <c r="L92" s="321">
        <f>+(SUMIFS('RENCANA PEMBAYARAN'!$G:$G,'RENCANA PEMBAYARAN'!$B:$B,$L$63,'RENCANA PEMBAYARAN'!$D:$D,C92,'RENCANA PEMBAYARAN'!$E:$E,$D$6)*KURS!$G$28)+(SUMIFS('RENCANA PEMBAYARAN'!$G:$G,'RENCANA PEMBAYARAN'!$B:$B,$L$63,'RENCANA PEMBAYARAN'!$D:$D,C92,'RENCANA PEMBAYARAN'!$E:$E,$E$6)*KURS!$G$15)+(SUMIFS('RENCANA PEMBAYARAN'!$G:$G,'RENCANA PEMBAYARAN'!$B:$B,$L$63,'RENCANA PEMBAYARAN'!$D:$D,C92,'RENCANA PEMBAYARAN'!$E:$E,$F$6)*KURS!$G$12)+SUMIFS('RENCANA PEMBAYARAN'!$G:$G,'RENCANA PEMBAYARAN'!$B:$B,$L$63,'RENCANA PEMBAYARAN'!$D:$D,C92,'RENCANA PEMBAYARAN'!$E:$E,$G$6)</f>
        <v>0</v>
      </c>
      <c r="M92" s="321">
        <f t="shared" si="7"/>
        <v>0</v>
      </c>
    </row>
    <row r="93" spans="2:16" ht="15.75">
      <c r="B93" s="279">
        <v>29</v>
      </c>
      <c r="C93" s="96">
        <f t="shared" si="6"/>
        <v>43001</v>
      </c>
      <c r="D93" s="321">
        <f>+(SUMIFS('RENCANA PEMBAYARAN'!$G:$G,'RENCANA PEMBAYARAN'!$B:$B,$D$63,'RENCANA PEMBAYARAN'!$D:$D,C93,'RENCANA PEMBAYARAN'!$E:$E,$D$6)*KURS!$G$28)+(SUMIFS('RENCANA PEMBAYARAN'!$G:$G,'RENCANA PEMBAYARAN'!$B:$B,$D$63,'RENCANA PEMBAYARAN'!$D:$D,C93,'RENCANA PEMBAYARAN'!$E:$E,$E$6)*KURS!$G$15)+(SUMIFS('RENCANA PEMBAYARAN'!$G:$G,'RENCANA PEMBAYARAN'!$B:$B,$D$63,'RENCANA PEMBAYARAN'!$D:$D,C93,'RENCANA PEMBAYARAN'!$E:$E,$F$6)*KURS!$G$12)+SUMIFS('RENCANA PEMBAYARAN'!$G:$G,'RENCANA PEMBAYARAN'!$B:$B,$D$63,'RENCANA PEMBAYARAN'!$D:$D,C93,'RENCANA PEMBAYARAN'!$E:$E,$G$6)</f>
        <v>0</v>
      </c>
      <c r="E93" s="321">
        <f>+(SUMIFS('RENCANA PEMBAYARAN'!$G:$G,'RENCANA PEMBAYARAN'!$B:$B,$E$63,'RENCANA PEMBAYARAN'!$D:$D,C93,'RENCANA PEMBAYARAN'!$E:$E,$D$6)*KURS!$G$28)+(SUMIFS('RENCANA PEMBAYARAN'!$G:$G,'RENCANA PEMBAYARAN'!$B:$B,$E$63,'RENCANA PEMBAYARAN'!$D:$D,C93,'RENCANA PEMBAYARAN'!$E:$E,$E$6)*KURS!$G$15)+(SUMIFS('RENCANA PEMBAYARAN'!$G:$G,'RENCANA PEMBAYARAN'!$B:$B,$E$63,'RENCANA PEMBAYARAN'!$D:$D,C93,'RENCANA PEMBAYARAN'!$E:$E,$F$6)*KURS!$G$12)+SUMIFS('RENCANA PEMBAYARAN'!$G:$G,'RENCANA PEMBAYARAN'!$B:$B,$E$63,'RENCANA PEMBAYARAN'!$D:$D,C93,'RENCANA PEMBAYARAN'!$E:$E,$G$6)</f>
        <v>0</v>
      </c>
      <c r="F93" s="321">
        <f>+(SUMIFS('RENCANA PEMBAYARAN'!$G:$G,'RENCANA PEMBAYARAN'!$B:$B,$F$63,'RENCANA PEMBAYARAN'!$D:$D,C93,'RENCANA PEMBAYARAN'!$E:$E,$D$6)*KURS!$G$28)+(SUMIFS('RENCANA PEMBAYARAN'!$G:$G,'RENCANA PEMBAYARAN'!$B:$B,$F$63,'RENCANA PEMBAYARAN'!$D:$D,C93,'RENCANA PEMBAYARAN'!$E:$E,$E$6)*KURS!$G$15)+(SUMIFS('RENCANA PEMBAYARAN'!$G:$G,'RENCANA PEMBAYARAN'!$B:$B,$F$63,'RENCANA PEMBAYARAN'!$D:$D,C93,'RENCANA PEMBAYARAN'!$E:$E,$F$6)*KURS!$G$12)+SUMIFS('RENCANA PEMBAYARAN'!$G:$G,'RENCANA PEMBAYARAN'!$B:$B,$F$63,'RENCANA PEMBAYARAN'!$D:$D,C93,'RENCANA PEMBAYARAN'!$E:$E,$G$6)</f>
        <v>0</v>
      </c>
      <c r="G93" s="321">
        <f>+(SUMIFS('RENCANA PEMBAYARAN'!$G:$G,'RENCANA PEMBAYARAN'!$B:$B,$G$63,'RENCANA PEMBAYARAN'!$D:$D,C93,'RENCANA PEMBAYARAN'!$E:$E,$D$6)*KURS!$G$28)+(SUMIFS('RENCANA PEMBAYARAN'!$G:$G,'RENCANA PEMBAYARAN'!$B:$B,$G$63,'RENCANA PEMBAYARAN'!$D:$D,C93,'RENCANA PEMBAYARAN'!$E:$E,$E$6)*KURS!$G$15)+(SUMIFS('RENCANA PEMBAYARAN'!$G:$G,'RENCANA PEMBAYARAN'!$B:$B,$G$63,'RENCANA PEMBAYARAN'!$D:$D,C93,'RENCANA PEMBAYARAN'!$E:$E,$F$6)*KURS!$G$12)+SUMIFS('RENCANA PEMBAYARAN'!$G:$G,'RENCANA PEMBAYARAN'!$B:$B,$G$63,'RENCANA PEMBAYARAN'!$D:$D,C93,'RENCANA PEMBAYARAN'!$E:$E,$G$6)</f>
        <v>0</v>
      </c>
      <c r="H93" s="321">
        <f>+(SUMIFS('RENCANA PEMBAYARAN'!$G:$G,'RENCANA PEMBAYARAN'!$B:$B,$H$63,'RENCANA PEMBAYARAN'!$D:$D,C93,'RENCANA PEMBAYARAN'!$E:$E,$D$6)*KURS!$G$28)+(SUMIFS('RENCANA PEMBAYARAN'!$G:$G,'RENCANA PEMBAYARAN'!$B:$B,$H$63,'RENCANA PEMBAYARAN'!$D:$D,C93,'RENCANA PEMBAYARAN'!$E:$E,$E$6)*KURS!$G$15)+(SUMIFS('RENCANA PEMBAYARAN'!$G:$G,'RENCANA PEMBAYARAN'!$B:$B,$H$63,'RENCANA PEMBAYARAN'!$D:$D,C93,'RENCANA PEMBAYARAN'!$E:$E,$F$6)*KURS!$G$12)+SUMIFS('RENCANA PEMBAYARAN'!$G:$G,'RENCANA PEMBAYARAN'!$B:$B,$H$63,'RENCANA PEMBAYARAN'!$D:$D,C93,'RENCANA PEMBAYARAN'!$E:$E,$G$6)</f>
        <v>0</v>
      </c>
      <c r="I93" s="321">
        <f>+(SUMIFS('RENCANA PEMBAYARAN'!$G:$G,'RENCANA PEMBAYARAN'!$B:$B,$I$63,'RENCANA PEMBAYARAN'!$D:$D,C93,'RENCANA PEMBAYARAN'!$E:$E,$D$6)*KURS!$G$28)+(SUMIFS('RENCANA PEMBAYARAN'!$G:$G,'RENCANA PEMBAYARAN'!$B:$B,$I$63,'RENCANA PEMBAYARAN'!$D:$D,C93,'RENCANA PEMBAYARAN'!$E:$E,$E$6)*KURS!$G$15)+(SUMIFS('RENCANA PEMBAYARAN'!$G:$G,'RENCANA PEMBAYARAN'!$B:$B,$I$63,'RENCANA PEMBAYARAN'!$D:$D,C93,'RENCANA PEMBAYARAN'!$E:$E,$F$6)*KURS!$G$12)+SUMIFS('RENCANA PEMBAYARAN'!$G:$G,'RENCANA PEMBAYARAN'!$B:$B,$I$63,'RENCANA PEMBAYARAN'!$D:$D,C93,'RENCANA PEMBAYARAN'!$E:$E,$G$6)</f>
        <v>0</v>
      </c>
      <c r="J93" s="321">
        <f>+(SUMIFS('RENCANA PEMBAYARAN'!$G:$G,'RENCANA PEMBAYARAN'!$B:$B,$J$63,'RENCANA PEMBAYARAN'!$D:$D,C93,'RENCANA PEMBAYARAN'!$E:$E,$D$6)*KURS!$G$28)+(SUMIFS('RENCANA PEMBAYARAN'!$G:$G,'RENCANA PEMBAYARAN'!$B:$B,$J$63,'RENCANA PEMBAYARAN'!$D:$D,C93,'RENCANA PEMBAYARAN'!$E:$E,$E$6)*KURS!$G$15)+(SUMIFS('RENCANA PEMBAYARAN'!$G:$G,'RENCANA PEMBAYARAN'!$B:$B,$J$63,'RENCANA PEMBAYARAN'!$D:$D,C93,'RENCANA PEMBAYARAN'!$E:$E,$F$6)*KURS!$G$12)+SUMIFS('RENCANA PEMBAYARAN'!$G:$G,'RENCANA PEMBAYARAN'!$B:$B,$J$63,'RENCANA PEMBAYARAN'!$D:$D,C93,'RENCANA PEMBAYARAN'!$E:$E,$G$6)</f>
        <v>0</v>
      </c>
      <c r="K93" s="321">
        <f>+(SUMIFS('RENCANA PEMBAYARAN'!$G:$G,'RENCANA PEMBAYARAN'!$B:$B,$K$63,'RENCANA PEMBAYARAN'!$D:$D,C93,'RENCANA PEMBAYARAN'!$E:$E,$D$6)*KURS!$G$28)+(SUMIFS('RENCANA PEMBAYARAN'!$G:$G,'RENCANA PEMBAYARAN'!$B:$B,$K$63,'RENCANA PEMBAYARAN'!$D:$D,C93,'RENCANA PEMBAYARAN'!$E:$E,$E$6)*KURS!$G$15)+(SUMIFS('RENCANA PEMBAYARAN'!$G:$G,'RENCANA PEMBAYARAN'!$B:$B,$K$63,'RENCANA PEMBAYARAN'!$D:$D,C93,'RENCANA PEMBAYARAN'!$E:$E,$F$6)*KURS!$G$12)+SUMIFS('RENCANA PEMBAYARAN'!$G:$G,'RENCANA PEMBAYARAN'!$B:$B,$K$63,'RENCANA PEMBAYARAN'!$D:$D,C93,'RENCANA PEMBAYARAN'!$E:$E,$G$6)</f>
        <v>0</v>
      </c>
      <c r="L93" s="321">
        <f>+(SUMIFS('RENCANA PEMBAYARAN'!$G:$G,'RENCANA PEMBAYARAN'!$B:$B,$L$63,'RENCANA PEMBAYARAN'!$D:$D,C93,'RENCANA PEMBAYARAN'!$E:$E,$D$6)*KURS!$G$28)+(SUMIFS('RENCANA PEMBAYARAN'!$G:$G,'RENCANA PEMBAYARAN'!$B:$B,$L$63,'RENCANA PEMBAYARAN'!$D:$D,C93,'RENCANA PEMBAYARAN'!$E:$E,$E$6)*KURS!$G$15)+(SUMIFS('RENCANA PEMBAYARAN'!$G:$G,'RENCANA PEMBAYARAN'!$B:$B,$L$63,'RENCANA PEMBAYARAN'!$D:$D,C93,'RENCANA PEMBAYARAN'!$E:$E,$F$6)*KURS!$G$12)+SUMIFS('RENCANA PEMBAYARAN'!$G:$G,'RENCANA PEMBAYARAN'!$B:$B,$L$63,'RENCANA PEMBAYARAN'!$D:$D,C93,'RENCANA PEMBAYARAN'!$E:$E,$G$6)</f>
        <v>1295611780742.21</v>
      </c>
      <c r="M93" s="321">
        <f t="shared" si="7"/>
        <v>1295611780742.21</v>
      </c>
    </row>
    <row r="94" spans="2:16" ht="15.75">
      <c r="B94" s="279">
        <v>30</v>
      </c>
      <c r="C94" s="96">
        <f t="shared" si="6"/>
        <v>43002</v>
      </c>
      <c r="D94" s="321">
        <f>+(SUMIFS('RENCANA PEMBAYARAN'!$G:$G,'RENCANA PEMBAYARAN'!$B:$B,$D$63,'RENCANA PEMBAYARAN'!$D:$D,C94,'RENCANA PEMBAYARAN'!$E:$E,$D$6)*KURS!$G$28)+(SUMIFS('RENCANA PEMBAYARAN'!$G:$G,'RENCANA PEMBAYARAN'!$B:$B,$D$63,'RENCANA PEMBAYARAN'!$D:$D,C94,'RENCANA PEMBAYARAN'!$E:$E,$E$6)*KURS!$G$15)+(SUMIFS('RENCANA PEMBAYARAN'!$G:$G,'RENCANA PEMBAYARAN'!$B:$B,$D$63,'RENCANA PEMBAYARAN'!$D:$D,C94,'RENCANA PEMBAYARAN'!$E:$E,$F$6)*KURS!$G$12)+SUMIFS('RENCANA PEMBAYARAN'!$G:$G,'RENCANA PEMBAYARAN'!$B:$B,$D$63,'RENCANA PEMBAYARAN'!$D:$D,C94,'RENCANA PEMBAYARAN'!$E:$E,$G$6)</f>
        <v>0</v>
      </c>
      <c r="E94" s="321">
        <f>+(SUMIFS('RENCANA PEMBAYARAN'!$G:$G,'RENCANA PEMBAYARAN'!$B:$B,$E$63,'RENCANA PEMBAYARAN'!$D:$D,C94,'RENCANA PEMBAYARAN'!$E:$E,$D$6)*KURS!$G$28)+(SUMIFS('RENCANA PEMBAYARAN'!$G:$G,'RENCANA PEMBAYARAN'!$B:$B,$E$63,'RENCANA PEMBAYARAN'!$D:$D,C94,'RENCANA PEMBAYARAN'!$E:$E,$E$6)*KURS!$G$15)+(SUMIFS('RENCANA PEMBAYARAN'!$G:$G,'RENCANA PEMBAYARAN'!$B:$B,$E$63,'RENCANA PEMBAYARAN'!$D:$D,C94,'RENCANA PEMBAYARAN'!$E:$E,$F$6)*KURS!$G$12)+SUMIFS('RENCANA PEMBAYARAN'!$G:$G,'RENCANA PEMBAYARAN'!$B:$B,$E$63,'RENCANA PEMBAYARAN'!$D:$D,C94,'RENCANA PEMBAYARAN'!$E:$E,$G$6)</f>
        <v>0</v>
      </c>
      <c r="F94" s="321">
        <f>+(SUMIFS('RENCANA PEMBAYARAN'!$G:$G,'RENCANA PEMBAYARAN'!$B:$B,$F$63,'RENCANA PEMBAYARAN'!$D:$D,C94,'RENCANA PEMBAYARAN'!$E:$E,$D$6)*KURS!$G$28)+(SUMIFS('RENCANA PEMBAYARAN'!$G:$G,'RENCANA PEMBAYARAN'!$B:$B,$F$63,'RENCANA PEMBAYARAN'!$D:$D,C94,'RENCANA PEMBAYARAN'!$E:$E,$E$6)*KURS!$G$15)+(SUMIFS('RENCANA PEMBAYARAN'!$G:$G,'RENCANA PEMBAYARAN'!$B:$B,$F$63,'RENCANA PEMBAYARAN'!$D:$D,C94,'RENCANA PEMBAYARAN'!$E:$E,$F$6)*KURS!$G$12)+SUMIFS('RENCANA PEMBAYARAN'!$G:$G,'RENCANA PEMBAYARAN'!$B:$B,$F$63,'RENCANA PEMBAYARAN'!$D:$D,C94,'RENCANA PEMBAYARAN'!$E:$E,$G$6)</f>
        <v>0</v>
      </c>
      <c r="G94" s="321">
        <f>+(SUMIFS('RENCANA PEMBAYARAN'!$G:$G,'RENCANA PEMBAYARAN'!$B:$B,$G$63,'RENCANA PEMBAYARAN'!$D:$D,C94,'RENCANA PEMBAYARAN'!$E:$E,$D$6)*KURS!$G$28)+(SUMIFS('RENCANA PEMBAYARAN'!$G:$G,'RENCANA PEMBAYARAN'!$B:$B,$G$63,'RENCANA PEMBAYARAN'!$D:$D,C94,'RENCANA PEMBAYARAN'!$E:$E,$E$6)*KURS!$G$15)+(SUMIFS('RENCANA PEMBAYARAN'!$G:$G,'RENCANA PEMBAYARAN'!$B:$B,$G$63,'RENCANA PEMBAYARAN'!$D:$D,C94,'RENCANA PEMBAYARAN'!$E:$E,$F$6)*KURS!$G$12)+SUMIFS('RENCANA PEMBAYARAN'!$G:$G,'RENCANA PEMBAYARAN'!$B:$B,$G$63,'RENCANA PEMBAYARAN'!$D:$D,C94,'RENCANA PEMBAYARAN'!$E:$E,$G$6)</f>
        <v>0</v>
      </c>
      <c r="H94" s="321">
        <f>+(SUMIFS('RENCANA PEMBAYARAN'!$G:$G,'RENCANA PEMBAYARAN'!$B:$B,$H$63,'RENCANA PEMBAYARAN'!$D:$D,C94,'RENCANA PEMBAYARAN'!$E:$E,$D$6)*KURS!$G$28)+(SUMIFS('RENCANA PEMBAYARAN'!$G:$G,'RENCANA PEMBAYARAN'!$B:$B,$H$63,'RENCANA PEMBAYARAN'!$D:$D,C94,'RENCANA PEMBAYARAN'!$E:$E,$E$6)*KURS!$G$15)+(SUMIFS('RENCANA PEMBAYARAN'!$G:$G,'RENCANA PEMBAYARAN'!$B:$B,$H$63,'RENCANA PEMBAYARAN'!$D:$D,C94,'RENCANA PEMBAYARAN'!$E:$E,$F$6)*KURS!$G$12)+SUMIFS('RENCANA PEMBAYARAN'!$G:$G,'RENCANA PEMBAYARAN'!$B:$B,$H$63,'RENCANA PEMBAYARAN'!$D:$D,C94,'RENCANA PEMBAYARAN'!$E:$E,$G$6)</f>
        <v>0</v>
      </c>
      <c r="I94" s="321">
        <f>+(SUMIFS('RENCANA PEMBAYARAN'!$G:$G,'RENCANA PEMBAYARAN'!$B:$B,$I$63,'RENCANA PEMBAYARAN'!$D:$D,C94,'RENCANA PEMBAYARAN'!$E:$E,$D$6)*KURS!$G$28)+(SUMIFS('RENCANA PEMBAYARAN'!$G:$G,'RENCANA PEMBAYARAN'!$B:$B,$I$63,'RENCANA PEMBAYARAN'!$D:$D,C94,'RENCANA PEMBAYARAN'!$E:$E,$E$6)*KURS!$G$15)+(SUMIFS('RENCANA PEMBAYARAN'!$G:$G,'RENCANA PEMBAYARAN'!$B:$B,$I$63,'RENCANA PEMBAYARAN'!$D:$D,C94,'RENCANA PEMBAYARAN'!$E:$E,$F$6)*KURS!$G$12)+SUMIFS('RENCANA PEMBAYARAN'!$G:$G,'RENCANA PEMBAYARAN'!$B:$B,$I$63,'RENCANA PEMBAYARAN'!$D:$D,C94,'RENCANA PEMBAYARAN'!$E:$E,$G$6)</f>
        <v>0</v>
      </c>
      <c r="J94" s="321">
        <f>+(SUMIFS('RENCANA PEMBAYARAN'!$G:$G,'RENCANA PEMBAYARAN'!$B:$B,$J$63,'RENCANA PEMBAYARAN'!$D:$D,C94,'RENCANA PEMBAYARAN'!$E:$E,$D$6)*KURS!$G$28)+(SUMIFS('RENCANA PEMBAYARAN'!$G:$G,'RENCANA PEMBAYARAN'!$B:$B,$J$63,'RENCANA PEMBAYARAN'!$D:$D,C94,'RENCANA PEMBAYARAN'!$E:$E,$E$6)*KURS!$G$15)+(SUMIFS('RENCANA PEMBAYARAN'!$G:$G,'RENCANA PEMBAYARAN'!$B:$B,$J$63,'RENCANA PEMBAYARAN'!$D:$D,C94,'RENCANA PEMBAYARAN'!$E:$E,$F$6)*KURS!$G$12)+SUMIFS('RENCANA PEMBAYARAN'!$G:$G,'RENCANA PEMBAYARAN'!$B:$B,$J$63,'RENCANA PEMBAYARAN'!$D:$D,C94,'RENCANA PEMBAYARAN'!$E:$E,$G$6)</f>
        <v>0</v>
      </c>
      <c r="K94" s="321">
        <f>+(SUMIFS('RENCANA PEMBAYARAN'!$G:$G,'RENCANA PEMBAYARAN'!$B:$B,$K$63,'RENCANA PEMBAYARAN'!$D:$D,C94,'RENCANA PEMBAYARAN'!$E:$E,$D$6)*KURS!$G$28)+(SUMIFS('RENCANA PEMBAYARAN'!$G:$G,'RENCANA PEMBAYARAN'!$B:$B,$K$63,'RENCANA PEMBAYARAN'!$D:$D,C94,'RENCANA PEMBAYARAN'!$E:$E,$E$6)*KURS!$G$15)+(SUMIFS('RENCANA PEMBAYARAN'!$G:$G,'RENCANA PEMBAYARAN'!$B:$B,$K$63,'RENCANA PEMBAYARAN'!$D:$D,C94,'RENCANA PEMBAYARAN'!$E:$E,$F$6)*KURS!$G$12)+SUMIFS('RENCANA PEMBAYARAN'!$G:$G,'RENCANA PEMBAYARAN'!$B:$B,$K$63,'RENCANA PEMBAYARAN'!$D:$D,C94,'RENCANA PEMBAYARAN'!$E:$E,$G$6)</f>
        <v>0</v>
      </c>
      <c r="L94" s="321">
        <f>+(SUMIFS('RENCANA PEMBAYARAN'!$G:$G,'RENCANA PEMBAYARAN'!$B:$B,$L$63,'RENCANA PEMBAYARAN'!$D:$D,C94,'RENCANA PEMBAYARAN'!$E:$E,$D$6)*KURS!$G$28)+(SUMIFS('RENCANA PEMBAYARAN'!$G:$G,'RENCANA PEMBAYARAN'!$B:$B,$L$63,'RENCANA PEMBAYARAN'!$D:$D,C94,'RENCANA PEMBAYARAN'!$E:$E,$E$6)*KURS!$G$15)+(SUMIFS('RENCANA PEMBAYARAN'!$G:$G,'RENCANA PEMBAYARAN'!$B:$B,$L$63,'RENCANA PEMBAYARAN'!$D:$D,C94,'RENCANA PEMBAYARAN'!$E:$E,$F$6)*KURS!$G$12)+SUMIFS('RENCANA PEMBAYARAN'!$G:$G,'RENCANA PEMBAYARAN'!$B:$B,$L$63,'RENCANA PEMBAYARAN'!$D:$D,C94,'RENCANA PEMBAYARAN'!$E:$E,$G$6)</f>
        <v>0</v>
      </c>
      <c r="M94" s="321">
        <f t="shared" si="7"/>
        <v>0</v>
      </c>
    </row>
    <row r="95" spans="2:16" ht="15.75" customHeight="1">
      <c r="B95" s="506" t="s">
        <v>14</v>
      </c>
      <c r="C95" s="506"/>
      <c r="D95" s="287">
        <f t="shared" ref="D95:M95" si="8">SUM(D65:D94)</f>
        <v>1227206724573.0198</v>
      </c>
      <c r="E95" s="287">
        <f t="shared" si="8"/>
        <v>262444632161.83881</v>
      </c>
      <c r="F95" s="287">
        <f t="shared" si="8"/>
        <v>4677651931425.7207</v>
      </c>
      <c r="G95" s="287">
        <f t="shared" si="8"/>
        <v>196117869275.72003</v>
      </c>
      <c r="H95" s="287">
        <f t="shared" si="8"/>
        <v>224070237557.20004</v>
      </c>
      <c r="I95" s="287">
        <f t="shared" si="8"/>
        <v>934953442248.37549</v>
      </c>
      <c r="J95" s="287">
        <f t="shared" si="8"/>
        <v>1844059420294.3892</v>
      </c>
      <c r="K95" s="287">
        <f t="shared" si="8"/>
        <v>93394000</v>
      </c>
      <c r="L95" s="287">
        <f t="shared" si="8"/>
        <v>1295611780742.21</v>
      </c>
      <c r="M95" s="287">
        <f t="shared" si="8"/>
        <v>10662209432278.473</v>
      </c>
    </row>
    <row r="96" spans="2:16">
      <c r="P96" s="191"/>
    </row>
    <row r="97" spans="1:21">
      <c r="P97" s="191"/>
    </row>
    <row r="98" spans="1:21" ht="20.25">
      <c r="A98" s="142">
        <f>+A19+1</f>
        <v>3</v>
      </c>
      <c r="B98" s="511" t="s">
        <v>91</v>
      </c>
      <c r="C98" s="511"/>
      <c r="D98" s="511"/>
      <c r="E98" s="511"/>
      <c r="F98" s="511"/>
      <c r="G98" s="511"/>
      <c r="H98" s="511"/>
      <c r="I98" s="511"/>
      <c r="J98" s="511"/>
      <c r="K98" s="511"/>
      <c r="L98" s="511"/>
      <c r="M98" s="511"/>
      <c r="N98" s="511"/>
      <c r="O98" s="511"/>
      <c r="P98" s="511"/>
      <c r="Q98" s="511"/>
      <c r="R98" s="511"/>
    </row>
    <row r="99" spans="1:21" ht="20.25">
      <c r="B99" s="513">
        <f>+D1</f>
        <v>42971</v>
      </c>
      <c r="C99" s="513"/>
      <c r="D99" s="513"/>
      <c r="E99" s="513"/>
      <c r="F99" s="513"/>
      <c r="G99" s="513"/>
      <c r="H99" s="513"/>
      <c r="I99" s="513"/>
      <c r="J99" s="513"/>
      <c r="K99" s="513"/>
      <c r="L99" s="513"/>
      <c r="M99" s="513"/>
      <c r="N99" s="513"/>
      <c r="O99" s="513"/>
      <c r="P99" s="513"/>
      <c r="Q99" s="513"/>
      <c r="R99" s="513"/>
    </row>
    <row r="100" spans="1:21">
      <c r="B100" s="12"/>
    </row>
    <row r="101" spans="1:21" ht="31.5" customHeight="1">
      <c r="B101" s="495" t="s">
        <v>11</v>
      </c>
      <c r="C101" s="496"/>
      <c r="D101" s="495" t="s">
        <v>12</v>
      </c>
      <c r="E101" s="526"/>
      <c r="F101" s="496"/>
      <c r="G101" s="514" t="s">
        <v>10</v>
      </c>
      <c r="H101" s="515"/>
      <c r="I101" s="516"/>
      <c r="J101" s="523" t="s">
        <v>26</v>
      </c>
      <c r="K101" s="524"/>
      <c r="L101" s="525"/>
      <c r="M101" s="517" t="s">
        <v>27</v>
      </c>
      <c r="N101" s="518"/>
      <c r="O101" s="519"/>
      <c r="P101" s="520" t="s">
        <v>28</v>
      </c>
      <c r="Q101" s="521"/>
      <c r="R101" s="522"/>
      <c r="S101" s="529" t="s">
        <v>14</v>
      </c>
      <c r="T101" s="530"/>
      <c r="U101" s="531"/>
    </row>
    <row r="102" spans="1:21" ht="15.75">
      <c r="B102" s="497"/>
      <c r="C102" s="498"/>
      <c r="D102" s="497"/>
      <c r="E102" s="527"/>
      <c r="F102" s="498"/>
      <c r="G102" s="7" t="s">
        <v>4</v>
      </c>
      <c r="H102" s="7" t="s">
        <v>1</v>
      </c>
      <c r="I102" s="7" t="s">
        <v>13</v>
      </c>
      <c r="J102" s="5" t="s">
        <v>4</v>
      </c>
      <c r="K102" s="5" t="s">
        <v>1</v>
      </c>
      <c r="L102" s="5" t="s">
        <v>13</v>
      </c>
      <c r="M102" s="6" t="s">
        <v>4</v>
      </c>
      <c r="N102" s="6" t="s">
        <v>1</v>
      </c>
      <c r="O102" s="6" t="s">
        <v>13</v>
      </c>
      <c r="P102" s="9" t="s">
        <v>4</v>
      </c>
      <c r="Q102" s="9" t="s">
        <v>1</v>
      </c>
      <c r="R102" s="9" t="s">
        <v>13</v>
      </c>
      <c r="S102" s="1" t="s">
        <v>4</v>
      </c>
      <c r="T102" s="1" t="s">
        <v>1</v>
      </c>
      <c r="U102" s="1" t="s">
        <v>13</v>
      </c>
    </row>
    <row r="103" spans="1:21" ht="15.75">
      <c r="B103" s="499" t="s">
        <v>5</v>
      </c>
      <c r="C103" s="499"/>
      <c r="D103" s="501" t="s">
        <v>5</v>
      </c>
      <c r="E103" s="502"/>
      <c r="F103" s="503"/>
      <c r="G103" s="13">
        <f>-SUMIFS(RINCIAN!$U:$U,RINCIAN!$T:$T,$G$102,RINCIAN!$X:$X,RANGKUMAN!D103,RINCIAN!$P:$P,$G$101)</f>
        <v>0</v>
      </c>
      <c r="H103" s="13">
        <f>-SUMIFS(RINCIAN!$U:$U,RINCIAN!$T:$T,$H$102,RINCIAN!$X:$X,RANGKUMAN!D103,RINCIAN!$P:$P,$G$101)</f>
        <v>0</v>
      </c>
      <c r="I103" s="13">
        <f>-SUMIFS(RINCIAN!$U:$U,RINCIAN!$T:$T,$I$102,RINCIAN!$X:$X,RANGKUMAN!D103,RINCIAN!$P:$P,$G$101)</f>
        <v>0</v>
      </c>
      <c r="J103" s="13">
        <f>-SUMIFS(RINCIAN!$U:$U,RINCIAN!$T:$T,$J$102,RINCIAN!$X:$X,RANGKUMAN!D103,RINCIAN!$P:$P,$J$101)</f>
        <v>0</v>
      </c>
      <c r="K103" s="13">
        <f>-SUMIFS(RINCIAN!$U:$U,RINCIAN!$T:$T,$K$102,RINCIAN!$X:$X,RANGKUMAN!D103,RINCIAN!$P:$P,$J$101)</f>
        <v>0</v>
      </c>
      <c r="L103" s="13">
        <f>-SUMIFS(RINCIAN!$U:$U,RINCIAN!$T:$T,$L$102,RINCIAN!$X:$X,RANGKUMAN!D103,RINCIAN!$P:$P,$J$101)</f>
        <v>0</v>
      </c>
      <c r="M103" s="13">
        <f>-SUMIFS(RINCIAN!$U:$U,RINCIAN!$T:$T,$M$102,RINCIAN!$X:$X,RANGKUMAN!D103,RINCIAN!$P:$P,$M$101)</f>
        <v>0</v>
      </c>
      <c r="N103" s="13">
        <f>-SUMIFS(RINCIAN!$U:$U,RINCIAN!$T:$T,$N$102,RINCIAN!$X:$X,RANGKUMAN!D103,RINCIAN!$P:$P,$M$101)</f>
        <v>0</v>
      </c>
      <c r="O103" s="13">
        <f>-SUMIFS(RINCIAN!$U:$U,RINCIAN!$T:$T,$O$102,RINCIAN!$X:$X,RANGKUMAN!D103,RINCIAN!$P:$P,$M$101)</f>
        <v>0</v>
      </c>
      <c r="P103" s="13">
        <f>-SUMIFS(RINCIAN!$U:$U,RINCIAN!$T:$T,$P$102,RINCIAN!$X:$X,RANGKUMAN!D103,RINCIAN!$P:$P,$P$101)</f>
        <v>0</v>
      </c>
      <c r="Q103" s="13">
        <f>-SUMIFS(RINCIAN!$U:$U,RINCIAN!$T:$T,$Q$102,RINCIAN!$X:$X,RANGKUMAN!D103,RINCIAN!$P:$P,$P$101)</f>
        <v>0</v>
      </c>
      <c r="R103" s="13">
        <f>-SUMIFS(RINCIAN!$U:$U,RINCIAN!$T:$T,$R$102,RINCIAN!$X:$X,RANGKUMAN!D103,RINCIAN!$P:$P,$P$101)</f>
        <v>0</v>
      </c>
      <c r="S103" s="13">
        <f>+G103+J103+M103+P103</f>
        <v>0</v>
      </c>
      <c r="T103" s="13">
        <f>+H103+K103+N103+Q103</f>
        <v>0</v>
      </c>
      <c r="U103" s="13">
        <f>+I103+L103+O103+R103</f>
        <v>0</v>
      </c>
    </row>
    <row r="104" spans="1:21" ht="15.75">
      <c r="B104" s="500" t="s">
        <v>14</v>
      </c>
      <c r="C104" s="500"/>
      <c r="D104" s="540"/>
      <c r="E104" s="541"/>
      <c r="F104" s="542"/>
      <c r="G104" s="167">
        <f t="shared" ref="G104:T104" si="9">SUM(G103)</f>
        <v>0</v>
      </c>
      <c r="H104" s="167">
        <f t="shared" si="9"/>
        <v>0</v>
      </c>
      <c r="I104" s="167">
        <f t="shared" si="9"/>
        <v>0</v>
      </c>
      <c r="J104" s="167">
        <f t="shared" si="9"/>
        <v>0</v>
      </c>
      <c r="K104" s="167">
        <f t="shared" si="9"/>
        <v>0</v>
      </c>
      <c r="L104" s="167">
        <f t="shared" si="9"/>
        <v>0</v>
      </c>
      <c r="M104" s="167">
        <f t="shared" si="9"/>
        <v>0</v>
      </c>
      <c r="N104" s="167">
        <f t="shared" si="9"/>
        <v>0</v>
      </c>
      <c r="O104" s="167">
        <f t="shared" si="9"/>
        <v>0</v>
      </c>
      <c r="P104" s="167">
        <f t="shared" si="9"/>
        <v>0</v>
      </c>
      <c r="Q104" s="167">
        <f t="shared" si="9"/>
        <v>0</v>
      </c>
      <c r="R104" s="167">
        <f t="shared" si="9"/>
        <v>0</v>
      </c>
      <c r="S104" s="167">
        <f>SUM(S103)</f>
        <v>0</v>
      </c>
      <c r="T104" s="167">
        <f t="shared" si="9"/>
        <v>0</v>
      </c>
      <c r="U104" s="167">
        <f>SUM(U103)</f>
        <v>0</v>
      </c>
    </row>
    <row r="105" spans="1:21" ht="15.75">
      <c r="B105" s="499" t="s">
        <v>15</v>
      </c>
      <c r="C105" s="499"/>
      <c r="D105" s="501" t="s">
        <v>281</v>
      </c>
      <c r="E105" s="502"/>
      <c r="F105" s="503"/>
      <c r="G105" s="13">
        <f>-SUMIFS(RINCIAN!$U:$U,RINCIAN!$T:$T,$G$102,RINCIAN!$X:$X,RANGKUMAN!D105,RINCIAN!$P:$P,$G$101)</f>
        <v>0</v>
      </c>
      <c r="H105" s="13">
        <f>-SUMIFS(RINCIAN!$U:$U,RINCIAN!$T:$T,$H$102,RINCIAN!$X:$X,RANGKUMAN!D105,RINCIAN!$P:$P,$G$101)</f>
        <v>0</v>
      </c>
      <c r="I105" s="13">
        <f>-SUMIFS(RINCIAN!$U:$U,RINCIAN!$T:$T,$I$102,RINCIAN!$X:$X,RANGKUMAN!D105,RINCIAN!$P:$P,$G$101)</f>
        <v>0</v>
      </c>
      <c r="J105" s="13">
        <f>-SUMIFS(RINCIAN!$U:$U,RINCIAN!$T:$T,$J$102,RINCIAN!$X:$X,RANGKUMAN!D105,RINCIAN!$P:$P,$J$101)</f>
        <v>0</v>
      </c>
      <c r="K105" s="13">
        <f>-SUMIFS(RINCIAN!$U:$U,RINCIAN!$T:$T,$K$102,RINCIAN!$X:$X,RANGKUMAN!D105,RINCIAN!$P:$P,$J$101)</f>
        <v>0</v>
      </c>
      <c r="L105" s="13">
        <f>-SUMIFS(RINCIAN!$U:$U,RINCIAN!$T:$T,$L$102,RINCIAN!$X:$X,RANGKUMAN!D105,RINCIAN!$P:$P,$J$101)</f>
        <v>0</v>
      </c>
      <c r="M105" s="13">
        <f>-SUMIFS(RINCIAN!$U:$U,RINCIAN!$T:$T,$M$102,RINCIAN!$X:$X,RANGKUMAN!D105,RINCIAN!$P:$P,$M$101)</f>
        <v>0</v>
      </c>
      <c r="N105" s="13">
        <f>-SUMIFS(RINCIAN!$U:$U,RINCIAN!$T:$T,$N$102,RINCIAN!$X:$X,RANGKUMAN!D105,RINCIAN!$P:$P,$M$101)</f>
        <v>0</v>
      </c>
      <c r="O105" s="13">
        <f>-SUMIFS(RINCIAN!$U:$U,RINCIAN!$T:$T,$O$102,RINCIAN!$X:$X,RANGKUMAN!D105,RINCIAN!$P:$P,$M$101)</f>
        <v>0</v>
      </c>
      <c r="P105" s="13">
        <f>-SUMIFS(RINCIAN!$U:$U,RINCIAN!$T:$T,$P$102,RINCIAN!$X:$X,RANGKUMAN!D105,RINCIAN!$P:$P,$P$101)</f>
        <v>0</v>
      </c>
      <c r="Q105" s="13">
        <f>-SUMIFS(RINCIAN!$U:$U,RINCIAN!$T:$T,$Q$102,RINCIAN!$X:$X,RANGKUMAN!D105,RINCIAN!$P:$P,$P$101)</f>
        <v>0</v>
      </c>
      <c r="R105" s="13">
        <f>-SUMIFS(RINCIAN!$U:$U,RINCIAN!$T:$T,$R$102,RINCIAN!$X:$X,RANGKUMAN!D105,RINCIAN!$P:$P,$P$101)</f>
        <v>0</v>
      </c>
      <c r="S105" s="13">
        <f t="shared" ref="S105:S113" si="10">+G105+J105+M105+P105</f>
        <v>0</v>
      </c>
      <c r="T105" s="13">
        <f t="shared" ref="T105:U107" si="11">+H105+K105+N105+Q105</f>
        <v>0</v>
      </c>
      <c r="U105" s="13">
        <f t="shared" si="11"/>
        <v>0</v>
      </c>
    </row>
    <row r="106" spans="1:21" ht="15.75">
      <c r="B106" s="499"/>
      <c r="C106" s="499"/>
      <c r="D106" s="501" t="s">
        <v>282</v>
      </c>
      <c r="E106" s="502"/>
      <c r="F106" s="503"/>
      <c r="G106" s="13">
        <f>-SUMIFS(RINCIAN!$U:$U,RINCIAN!$T:$T,$G$102,RINCIAN!$X:$X,RANGKUMAN!D106,RINCIAN!$P:$P,$G$101)</f>
        <v>0</v>
      </c>
      <c r="H106" s="13">
        <f>-SUMIFS(RINCIAN!$U:$U,RINCIAN!$T:$T,$H$102,RINCIAN!$X:$X,RANGKUMAN!D106,RINCIAN!$P:$P,$G$101)</f>
        <v>0</v>
      </c>
      <c r="I106" s="13">
        <f>-SUMIFS(RINCIAN!$U:$U,RINCIAN!$T:$T,$I$102,RINCIAN!$X:$X,RANGKUMAN!D106,RINCIAN!$P:$P,$G$101)</f>
        <v>0</v>
      </c>
      <c r="J106" s="13">
        <f>-SUMIFS(RINCIAN!$U:$U,RINCIAN!$T:$T,$J$102,RINCIAN!$X:$X,RANGKUMAN!D106,RINCIAN!$P:$P,$J$101)</f>
        <v>0</v>
      </c>
      <c r="K106" s="13">
        <f>-SUMIFS(RINCIAN!$U:$U,RINCIAN!$T:$T,$K$102,RINCIAN!$X:$X,RANGKUMAN!D106,RINCIAN!$P:$P,$J$101)</f>
        <v>0</v>
      </c>
      <c r="L106" s="13">
        <f>-SUMIFS(RINCIAN!$U:$U,RINCIAN!$T:$T,$L$102,RINCIAN!$X:$X,RANGKUMAN!D106,RINCIAN!$P:$P,$J$101)</f>
        <v>0</v>
      </c>
      <c r="M106" s="13">
        <f>-SUMIFS(RINCIAN!$U:$U,RINCIAN!$T:$T,$M$102,RINCIAN!$X:$X,RANGKUMAN!D106,RINCIAN!$P:$P,$M$101)</f>
        <v>0</v>
      </c>
      <c r="N106" s="13">
        <f>-SUMIFS(RINCIAN!$U:$U,RINCIAN!$T:$T,$N$102,RINCIAN!$X:$X,RANGKUMAN!D106,RINCIAN!$P:$P,$M$101)</f>
        <v>0</v>
      </c>
      <c r="O106" s="13">
        <f>-SUMIFS(RINCIAN!$U:$U,RINCIAN!$T:$T,$O$102,RINCIAN!$X:$X,RANGKUMAN!D106,RINCIAN!$P:$P,$M$101)</f>
        <v>0</v>
      </c>
      <c r="P106" s="13">
        <f>-SUMIFS(RINCIAN!$U:$U,RINCIAN!$T:$T,$P$102,RINCIAN!$X:$X,RANGKUMAN!D106,RINCIAN!$P:$P,$P$101)</f>
        <v>0</v>
      </c>
      <c r="Q106" s="13">
        <f>-SUMIFS(RINCIAN!$U:$U,RINCIAN!$T:$T,$Q$102,RINCIAN!$X:$X,RANGKUMAN!D106,RINCIAN!$P:$P,$P$101)</f>
        <v>0</v>
      </c>
      <c r="R106" s="13">
        <f>-SUMIFS(RINCIAN!$U:$U,RINCIAN!$T:$T,$R$102,RINCIAN!$X:$X,RANGKUMAN!D106,RINCIAN!$P:$P,$P$101)</f>
        <v>0</v>
      </c>
      <c r="S106" s="13">
        <f t="shared" si="10"/>
        <v>0</v>
      </c>
      <c r="T106" s="13">
        <f t="shared" si="11"/>
        <v>0</v>
      </c>
      <c r="U106" s="13">
        <f t="shared" si="11"/>
        <v>0</v>
      </c>
    </row>
    <row r="107" spans="1:21" ht="15.75">
      <c r="B107" s="499"/>
      <c r="C107" s="499"/>
      <c r="D107" s="501" t="s">
        <v>283</v>
      </c>
      <c r="E107" s="502"/>
      <c r="F107" s="503"/>
      <c r="G107" s="13">
        <f>-SUMIFS(RINCIAN!$U:$U,RINCIAN!$T:$T,$G$102,RINCIAN!$X:$X,RANGKUMAN!D107,RINCIAN!$P:$P,$G$101)</f>
        <v>0</v>
      </c>
      <c r="H107" s="13">
        <f>-SUMIFS(RINCIAN!$U:$U,RINCIAN!$T:$T,$H$102,RINCIAN!$X:$X,RANGKUMAN!D107,RINCIAN!$P:$P,$G$101)</f>
        <v>0</v>
      </c>
      <c r="I107" s="13">
        <f>-SUMIFS(RINCIAN!$U:$U,RINCIAN!$T:$T,$I$102,RINCIAN!$X:$X,RANGKUMAN!D107,RINCIAN!$P:$P,$G$101)</f>
        <v>0</v>
      </c>
      <c r="J107" s="13">
        <f>-SUMIFS(RINCIAN!$U:$U,RINCIAN!$T:$T,$J$102,RINCIAN!$X:$X,RANGKUMAN!D107,RINCIAN!$P:$P,$J$101)</f>
        <v>0</v>
      </c>
      <c r="K107" s="13">
        <f>-SUMIFS(RINCIAN!$U:$U,RINCIAN!$T:$T,$K$102,RINCIAN!$X:$X,RANGKUMAN!D107,RINCIAN!$P:$P,$J$101)</f>
        <v>0</v>
      </c>
      <c r="L107" s="13">
        <f>-SUMIFS(RINCIAN!$U:$U,RINCIAN!$T:$T,$L$102,RINCIAN!$X:$X,RANGKUMAN!D107,RINCIAN!$P:$P,$J$101)</f>
        <v>0</v>
      </c>
      <c r="M107" s="13">
        <f>-SUMIFS(RINCIAN!$U:$U,RINCIAN!$T:$T,$M$102,RINCIAN!$X:$X,RANGKUMAN!D107,RINCIAN!$P:$P,$M$101)</f>
        <v>0</v>
      </c>
      <c r="N107" s="13">
        <f>-SUMIFS(RINCIAN!$U:$U,RINCIAN!$T:$T,$N$102,RINCIAN!$X:$X,RANGKUMAN!D107,RINCIAN!$P:$P,$M$101)</f>
        <v>0</v>
      </c>
      <c r="O107" s="13">
        <f>-SUMIFS(RINCIAN!$U:$U,RINCIAN!$T:$T,$O$102,RINCIAN!$X:$X,RANGKUMAN!D107,RINCIAN!$P:$P,$M$101)</f>
        <v>0</v>
      </c>
      <c r="P107" s="13">
        <f>-SUMIFS(RINCIAN!$U:$U,RINCIAN!$T:$T,$P$102,RINCIAN!$X:$X,RANGKUMAN!D107,RINCIAN!$P:$P,$P$101)</f>
        <v>0</v>
      </c>
      <c r="Q107" s="13">
        <f>-SUMIFS(RINCIAN!$U:$U,RINCIAN!$T:$T,$Q$102,RINCIAN!$X:$X,RANGKUMAN!D107,RINCIAN!$P:$P,$P$101)</f>
        <v>0</v>
      </c>
      <c r="R107" s="13">
        <f>-SUMIFS(RINCIAN!$U:$U,RINCIAN!$T:$T,$R$102,RINCIAN!$X:$X,RANGKUMAN!D107,RINCIAN!$P:$P,$P$101)</f>
        <v>0</v>
      </c>
      <c r="S107" s="13">
        <f t="shared" si="10"/>
        <v>0</v>
      </c>
      <c r="T107" s="13">
        <f t="shared" si="11"/>
        <v>0</v>
      </c>
      <c r="U107" s="13">
        <f t="shared" si="11"/>
        <v>0</v>
      </c>
    </row>
    <row r="108" spans="1:21" ht="15.75">
      <c r="B108" s="499"/>
      <c r="C108" s="499"/>
      <c r="D108" s="501" t="s">
        <v>284</v>
      </c>
      <c r="E108" s="502"/>
      <c r="F108" s="503"/>
      <c r="G108" s="13">
        <f>-SUMIFS(RINCIAN!$U:$U,RINCIAN!$T:$T,$G$102,RINCIAN!$X:$X,RANGKUMAN!D108,RINCIAN!$P:$P,$G$101)</f>
        <v>0</v>
      </c>
      <c r="H108" s="13">
        <f>-SUMIFS(RINCIAN!$U:$U,RINCIAN!$T:$T,$H$102,RINCIAN!$X:$X,RANGKUMAN!D108,RINCIAN!$P:$P,$G$101)</f>
        <v>0</v>
      </c>
      <c r="I108" s="13">
        <f>-SUMIFS(RINCIAN!$U:$U,RINCIAN!$T:$T,$I$102,RINCIAN!$X:$X,RANGKUMAN!D108,RINCIAN!$P:$P,$G$101)</f>
        <v>0</v>
      </c>
      <c r="J108" s="13">
        <f>-SUMIFS(RINCIAN!$U:$U,RINCIAN!$T:$T,$J$102,RINCIAN!$X:$X,RANGKUMAN!D108,RINCIAN!$P:$P,$J$101)</f>
        <v>0</v>
      </c>
      <c r="K108" s="13">
        <f>-SUMIFS(RINCIAN!$U:$U,RINCIAN!$T:$T,$K$102,RINCIAN!$X:$X,RANGKUMAN!D108,RINCIAN!$P:$P,$J$101)</f>
        <v>0</v>
      </c>
      <c r="L108" s="13">
        <f>-SUMIFS(RINCIAN!$U:$U,RINCIAN!$T:$T,$L$102,RINCIAN!$X:$X,RANGKUMAN!D108,RINCIAN!$P:$P,$J$101)</f>
        <v>0</v>
      </c>
      <c r="M108" s="13">
        <f>-SUMIFS(RINCIAN!$U:$U,RINCIAN!$T:$T,$M$102,RINCIAN!$X:$X,RANGKUMAN!D108,RINCIAN!$P:$P,$M$101)</f>
        <v>0</v>
      </c>
      <c r="N108" s="13">
        <f>-SUMIFS(RINCIAN!$U:$U,RINCIAN!$T:$T,$N$102,RINCIAN!$X:$X,RANGKUMAN!D108,RINCIAN!$P:$P,$M$101)</f>
        <v>0</v>
      </c>
      <c r="O108" s="13">
        <f>-SUMIFS(RINCIAN!$U:$U,RINCIAN!$T:$T,$O$102,RINCIAN!$X:$X,RANGKUMAN!D108,RINCIAN!$P:$P,$M$101)</f>
        <v>0</v>
      </c>
      <c r="P108" s="13">
        <f>-SUMIFS(RINCIAN!$U:$U,RINCIAN!$T:$T,$P$102,RINCIAN!$X:$X,RANGKUMAN!D108,RINCIAN!$P:$P,$P$101)</f>
        <v>0</v>
      </c>
      <c r="Q108" s="13">
        <f>-SUMIFS(RINCIAN!$U:$U,RINCIAN!$T:$T,$Q$102,RINCIAN!$X:$X,RANGKUMAN!D108,RINCIAN!$P:$P,$P$101)</f>
        <v>0</v>
      </c>
      <c r="R108" s="13">
        <f>-SUMIFS(RINCIAN!$U:$U,RINCIAN!$T:$T,$R$102,RINCIAN!$X:$X,RANGKUMAN!D108,RINCIAN!$P:$P,$P$101)</f>
        <v>0</v>
      </c>
      <c r="S108" s="13">
        <f t="shared" si="10"/>
        <v>0</v>
      </c>
      <c r="T108" s="13">
        <f t="shared" ref="T108:T113" si="12">+H108+K108+N108+Q108</f>
        <v>0</v>
      </c>
      <c r="U108" s="13">
        <f t="shared" ref="U108:U113" si="13">+I108+L108+O108+R108</f>
        <v>0</v>
      </c>
    </row>
    <row r="109" spans="1:21" ht="15.75">
      <c r="B109" s="499"/>
      <c r="C109" s="499"/>
      <c r="D109" s="501" t="s">
        <v>17</v>
      </c>
      <c r="E109" s="502"/>
      <c r="F109" s="503"/>
      <c r="G109" s="13">
        <f>-SUMIFS(RINCIAN!$U:$U,RINCIAN!$T:$T,$G$102,RINCIAN!$X:$X,RANGKUMAN!D109,RINCIAN!$P:$P,$G$101)</f>
        <v>0</v>
      </c>
      <c r="H109" s="13">
        <f>-SUMIFS(RINCIAN!$U:$U,RINCIAN!$T:$T,$H$102,RINCIAN!$X:$X,RANGKUMAN!D109,RINCIAN!$P:$P,$G$101)</f>
        <v>0</v>
      </c>
      <c r="I109" s="13">
        <f>-SUMIFS(RINCIAN!$U:$U,RINCIAN!$T:$T,$I$102,RINCIAN!$X:$X,RANGKUMAN!D109,RINCIAN!$P:$P,$G$101)</f>
        <v>0</v>
      </c>
      <c r="J109" s="13">
        <f>-SUMIFS(RINCIAN!$U:$U,RINCIAN!$T:$T,$J$102,RINCIAN!$X:$X,RANGKUMAN!D109,RINCIAN!$P:$P,$J$101)</f>
        <v>0</v>
      </c>
      <c r="K109" s="13">
        <f>-SUMIFS(RINCIAN!$U:$U,RINCIAN!$T:$T,$K$102,RINCIAN!$X:$X,RANGKUMAN!D109,RINCIAN!$P:$P,$J$101)</f>
        <v>0</v>
      </c>
      <c r="L109" s="13">
        <f>-SUMIFS(RINCIAN!$U:$U,RINCIAN!$T:$T,$L$102,RINCIAN!$X:$X,RANGKUMAN!D109,RINCIAN!$P:$P,$J$101)</f>
        <v>0</v>
      </c>
      <c r="M109" s="13">
        <f>-SUMIFS(RINCIAN!$U:$U,RINCIAN!$T:$T,$M$102,RINCIAN!$X:$X,RANGKUMAN!D109,RINCIAN!$P:$P,$M$101)</f>
        <v>0</v>
      </c>
      <c r="N109" s="13">
        <f>-SUMIFS(RINCIAN!$U:$U,RINCIAN!$T:$T,$N$102,RINCIAN!$X:$X,RANGKUMAN!D109,RINCIAN!$P:$P,$M$101)</f>
        <v>0</v>
      </c>
      <c r="O109" s="13">
        <f>-SUMIFS(RINCIAN!$U:$U,RINCIAN!$T:$T,$O$102,RINCIAN!$X:$X,RANGKUMAN!D109,RINCIAN!$P:$P,$M$101)</f>
        <v>0</v>
      </c>
      <c r="P109" s="13">
        <f>-SUMIFS(RINCIAN!$U:$U,RINCIAN!$T:$T,$P$102,RINCIAN!$X:$X,RANGKUMAN!D109,RINCIAN!$P:$P,$P$101)</f>
        <v>0</v>
      </c>
      <c r="Q109" s="13">
        <f>-SUMIFS(RINCIAN!$U:$U,RINCIAN!$T:$T,$Q$102,RINCIAN!$X:$X,RANGKUMAN!D109,RINCIAN!$P:$P,$P$101)</f>
        <v>0</v>
      </c>
      <c r="R109" s="13">
        <f>-SUMIFS(RINCIAN!$U:$U,RINCIAN!$T:$T,$R$102,RINCIAN!$X:$X,RANGKUMAN!D109,RINCIAN!$P:$P,$P$101)</f>
        <v>0</v>
      </c>
      <c r="S109" s="13">
        <f t="shared" si="10"/>
        <v>0</v>
      </c>
      <c r="T109" s="13">
        <f t="shared" si="12"/>
        <v>0</v>
      </c>
      <c r="U109" s="13">
        <f t="shared" si="13"/>
        <v>0</v>
      </c>
    </row>
    <row r="110" spans="1:21" ht="15.75">
      <c r="B110" s="499"/>
      <c r="C110" s="499"/>
      <c r="D110" s="501" t="s">
        <v>270</v>
      </c>
      <c r="E110" s="502"/>
      <c r="F110" s="503"/>
      <c r="G110" s="13">
        <f>-SUMIFS(RINCIAN!$U:$U,RINCIAN!$T:$T,$G$102,RINCIAN!$X:$X,RANGKUMAN!D110,RINCIAN!$P:$P,$G$101)</f>
        <v>0</v>
      </c>
      <c r="H110" s="13">
        <f>-SUMIFS(RINCIAN!$U:$U,RINCIAN!$T:$T,$H$102,RINCIAN!$X:$X,RANGKUMAN!D110,RINCIAN!$P:$P,$G$101)</f>
        <v>0</v>
      </c>
      <c r="I110" s="13">
        <f>-SUMIFS(RINCIAN!$U:$U,RINCIAN!$T:$T,$I$102,RINCIAN!$X:$X,RANGKUMAN!D110,RINCIAN!$P:$P,$G$101)</f>
        <v>0</v>
      </c>
      <c r="J110" s="13">
        <f>-SUMIFS(RINCIAN!$U:$U,RINCIAN!$T:$T,$J$102,RINCIAN!$X:$X,RANGKUMAN!D110,RINCIAN!$P:$P,$J$101)</f>
        <v>0</v>
      </c>
      <c r="K110" s="13">
        <f>-SUMIFS(RINCIAN!$U:$U,RINCIAN!$T:$T,$K$102,RINCIAN!$X:$X,RANGKUMAN!D110,RINCIAN!$P:$P,$J$101)</f>
        <v>0</v>
      </c>
      <c r="L110" s="13">
        <f>-SUMIFS(RINCIAN!$U:$U,RINCIAN!$T:$T,$L$102,RINCIAN!$X:$X,RANGKUMAN!D110,RINCIAN!$P:$P,$J$101)</f>
        <v>0</v>
      </c>
      <c r="M110" s="13">
        <f>-SUMIFS(RINCIAN!$U:$U,RINCIAN!$T:$T,$M$102,RINCIAN!$X:$X,RANGKUMAN!D110,RINCIAN!$P:$P,$M$101)</f>
        <v>0</v>
      </c>
      <c r="N110" s="13">
        <f>-SUMIFS(RINCIAN!$U:$U,RINCIAN!$T:$T,$N$102,RINCIAN!$X:$X,RANGKUMAN!D110,RINCIAN!$P:$P,$M$101)</f>
        <v>0</v>
      </c>
      <c r="O110" s="13">
        <f>-SUMIFS(RINCIAN!$U:$U,RINCIAN!$T:$T,$O$102,RINCIAN!$X:$X,RANGKUMAN!D110,RINCIAN!$P:$P,$M$101)</f>
        <v>0</v>
      </c>
      <c r="P110" s="13">
        <f>-SUMIFS(RINCIAN!$U:$U,RINCIAN!$T:$T,$P$102,RINCIAN!$X:$X,RANGKUMAN!D110,RINCIAN!$P:$P,$P$101)</f>
        <v>0</v>
      </c>
      <c r="Q110" s="13">
        <f>-SUMIFS(RINCIAN!$U:$U,RINCIAN!$T:$T,$Q$102,RINCIAN!$X:$X,RANGKUMAN!D110,RINCIAN!$P:$P,$P$101)</f>
        <v>0</v>
      </c>
      <c r="R110" s="13">
        <f>-SUMIFS(RINCIAN!$U:$U,RINCIAN!$T:$T,$R$102,RINCIAN!$X:$X,RANGKUMAN!D110,RINCIAN!$P:$P,$P$101)</f>
        <v>0</v>
      </c>
      <c r="S110" s="13">
        <f t="shared" si="10"/>
        <v>0</v>
      </c>
      <c r="T110" s="13">
        <f t="shared" si="12"/>
        <v>0</v>
      </c>
      <c r="U110" s="13">
        <f t="shared" si="13"/>
        <v>0</v>
      </c>
    </row>
    <row r="111" spans="1:21" ht="15.75">
      <c r="B111" s="499"/>
      <c r="C111" s="499"/>
      <c r="D111" s="501" t="s">
        <v>168</v>
      </c>
      <c r="E111" s="502"/>
      <c r="F111" s="503"/>
      <c r="G111" s="13">
        <f>-SUMIFS(RINCIAN!$U:$U,RINCIAN!$T:$T,$G$102,RINCIAN!$X:$X,RANGKUMAN!D111,RINCIAN!$P:$P,$G$101)</f>
        <v>0</v>
      </c>
      <c r="H111" s="13">
        <f>-SUMIFS(RINCIAN!$U:$U,RINCIAN!$T:$T,$H$102,RINCIAN!$X:$X,RANGKUMAN!D111,RINCIAN!$P:$P,$G$101)</f>
        <v>0</v>
      </c>
      <c r="I111" s="13">
        <f>-SUMIFS(RINCIAN!$U:$U,RINCIAN!$T:$T,$I$102,RINCIAN!$X:$X,RANGKUMAN!D111,RINCIAN!$P:$P,$G$101)</f>
        <v>0</v>
      </c>
      <c r="J111" s="13">
        <f>-SUMIFS(RINCIAN!$U:$U,RINCIAN!$T:$T,$J$102,RINCIAN!$X:$X,RANGKUMAN!D111,RINCIAN!$P:$P,$J$101)</f>
        <v>0</v>
      </c>
      <c r="K111" s="13">
        <f>-SUMIFS(RINCIAN!$U:$U,RINCIAN!$T:$T,$K$102,RINCIAN!$X:$X,RANGKUMAN!D111,RINCIAN!$P:$P,$J$101)</f>
        <v>0</v>
      </c>
      <c r="L111" s="13">
        <f>-SUMIFS(RINCIAN!$U:$U,RINCIAN!$T:$T,$L$102,RINCIAN!$X:$X,RANGKUMAN!D111,RINCIAN!$P:$P,$J$101)</f>
        <v>0</v>
      </c>
      <c r="M111" s="13">
        <f>-SUMIFS(RINCIAN!$U:$U,RINCIAN!$T:$T,$M$102,RINCIAN!$X:$X,RANGKUMAN!D111,RINCIAN!$P:$P,$M$101)</f>
        <v>0</v>
      </c>
      <c r="N111" s="13">
        <f>-SUMIFS(RINCIAN!$U:$U,RINCIAN!$T:$T,$N$102,RINCIAN!$X:$X,RANGKUMAN!D111,RINCIAN!$P:$P,$M$101)</f>
        <v>0</v>
      </c>
      <c r="O111" s="13">
        <f>-SUMIFS(RINCIAN!$U:$U,RINCIAN!$T:$T,$O$102,RINCIAN!$X:$X,RANGKUMAN!D111,RINCIAN!$P:$P,$M$101)</f>
        <v>0</v>
      </c>
      <c r="P111" s="13">
        <f>-SUMIFS(RINCIAN!$U:$U,RINCIAN!$T:$T,$P$102,RINCIAN!$X:$X,RANGKUMAN!D111,RINCIAN!$P:$P,$P$101)</f>
        <v>0</v>
      </c>
      <c r="Q111" s="13">
        <f>-SUMIFS(RINCIAN!$U:$U,RINCIAN!$T:$T,$Q$102,RINCIAN!$X:$X,RANGKUMAN!D111,RINCIAN!$P:$P,$P$101)</f>
        <v>0</v>
      </c>
      <c r="R111" s="13">
        <f>-SUMIFS(RINCIAN!$U:$U,RINCIAN!$T:$T,$R$102,RINCIAN!$X:$X,RANGKUMAN!D111,RINCIAN!$P:$P,$P$101)</f>
        <v>0</v>
      </c>
      <c r="S111" s="13">
        <f t="shared" si="10"/>
        <v>0</v>
      </c>
      <c r="T111" s="13">
        <f t="shared" si="12"/>
        <v>0</v>
      </c>
      <c r="U111" s="13">
        <f t="shared" si="13"/>
        <v>0</v>
      </c>
    </row>
    <row r="112" spans="1:21" ht="15.75">
      <c r="B112" s="499"/>
      <c r="C112" s="499"/>
      <c r="D112" s="501" t="s">
        <v>285</v>
      </c>
      <c r="E112" s="502"/>
      <c r="F112" s="503"/>
      <c r="G112" s="13">
        <f>-SUMIFS(RINCIAN!$U:$U,RINCIAN!$T:$T,$G$102,RINCIAN!$X:$X,RANGKUMAN!D112,RINCIAN!$P:$P,$G$101)</f>
        <v>0</v>
      </c>
      <c r="H112" s="13">
        <f>-SUMIFS(RINCIAN!$U:$U,RINCIAN!$T:$T,$H$102,RINCIAN!$X:$X,RANGKUMAN!D112,RINCIAN!$P:$P,$G$101)</f>
        <v>0</v>
      </c>
      <c r="I112" s="13">
        <f>-SUMIFS(RINCIAN!$U:$U,RINCIAN!$T:$T,$I$102,RINCIAN!$X:$X,RANGKUMAN!D112,RINCIAN!$P:$P,$G$101)</f>
        <v>0</v>
      </c>
      <c r="J112" s="13">
        <f>-SUMIFS(RINCIAN!$U:$U,RINCIAN!$T:$T,$J$102,RINCIAN!$X:$X,RANGKUMAN!D112,RINCIAN!$P:$P,$J$101)</f>
        <v>0</v>
      </c>
      <c r="K112" s="13">
        <f>-SUMIFS(RINCIAN!$U:$U,RINCIAN!$T:$T,$K$102,RINCIAN!$X:$X,RANGKUMAN!D112,RINCIAN!$P:$P,$J$101)</f>
        <v>0</v>
      </c>
      <c r="L112" s="13">
        <f>-SUMIFS(RINCIAN!$U:$U,RINCIAN!$T:$T,$L$102,RINCIAN!$X:$X,RANGKUMAN!D112,RINCIAN!$P:$P,$J$101)</f>
        <v>0</v>
      </c>
      <c r="M112" s="13">
        <f>-SUMIFS(RINCIAN!$U:$U,RINCIAN!$T:$T,$M$102,RINCIAN!$X:$X,RANGKUMAN!D112,RINCIAN!$P:$P,$M$101)</f>
        <v>0</v>
      </c>
      <c r="N112" s="13">
        <f>-SUMIFS(RINCIAN!$U:$U,RINCIAN!$T:$T,$N$102,RINCIAN!$X:$X,RANGKUMAN!D112,RINCIAN!$P:$P,$M$101)</f>
        <v>0</v>
      </c>
      <c r="O112" s="13">
        <f>-SUMIFS(RINCIAN!$U:$U,RINCIAN!$T:$T,$O$102,RINCIAN!$X:$X,RANGKUMAN!D112,RINCIAN!$P:$P,$M$101)</f>
        <v>0</v>
      </c>
      <c r="P112" s="13">
        <f>-SUMIFS(RINCIAN!$U:$U,RINCIAN!$T:$T,$P$102,RINCIAN!$X:$X,RANGKUMAN!D112,RINCIAN!$P:$P,$P$101)</f>
        <v>0</v>
      </c>
      <c r="Q112" s="13">
        <f>-SUMIFS(RINCIAN!$U:$U,RINCIAN!$T:$T,$Q$102,RINCIAN!$X:$X,RANGKUMAN!D112,RINCIAN!$P:$P,$P$101)</f>
        <v>0</v>
      </c>
      <c r="R112" s="13">
        <f>-SUMIFS(RINCIAN!$U:$U,RINCIAN!$T:$T,$R$102,RINCIAN!$X:$X,RANGKUMAN!D112,RINCIAN!$P:$P,$P$101)</f>
        <v>0</v>
      </c>
      <c r="S112" s="13">
        <f t="shared" si="10"/>
        <v>0</v>
      </c>
      <c r="T112" s="13">
        <f t="shared" si="12"/>
        <v>0</v>
      </c>
      <c r="U112" s="13">
        <f t="shared" si="13"/>
        <v>0</v>
      </c>
    </row>
    <row r="113" spans="2:21" ht="15.75">
      <c r="B113" s="499"/>
      <c r="C113" s="499"/>
      <c r="D113" s="501" t="s">
        <v>7</v>
      </c>
      <c r="E113" s="502"/>
      <c r="F113" s="503"/>
      <c r="G113" s="13">
        <f>-SUMIFS(RINCIAN!$U:$U,RINCIAN!$T:$T,$G$102,RINCIAN!$X:$X,RANGKUMAN!D113,RINCIAN!$P:$P,$G$101)</f>
        <v>0</v>
      </c>
      <c r="H113" s="13">
        <f>-SUMIFS(RINCIAN!$U:$U,RINCIAN!$T:$T,$H$102,RINCIAN!$X:$X,RANGKUMAN!D113,RINCIAN!$P:$P,$G$101)</f>
        <v>0</v>
      </c>
      <c r="I113" s="13">
        <f>-SUMIFS(RINCIAN!$U:$U,RINCIAN!$T:$T,$I$102,RINCIAN!$X:$X,RANGKUMAN!D113,RINCIAN!$P:$P,$G$101)</f>
        <v>0</v>
      </c>
      <c r="J113" s="13">
        <f>-SUMIFS(RINCIAN!$U:$U,RINCIAN!$T:$T,$J$102,RINCIAN!$X:$X,RANGKUMAN!D113,RINCIAN!$P:$P,$J$101)</f>
        <v>0</v>
      </c>
      <c r="K113" s="13">
        <f>-SUMIFS(RINCIAN!$U:$U,RINCIAN!$T:$T,$K$102,RINCIAN!$X:$X,RANGKUMAN!D113,RINCIAN!$P:$P,$J$101)</f>
        <v>0</v>
      </c>
      <c r="L113" s="13">
        <f>-SUMIFS(RINCIAN!$U:$U,RINCIAN!$T:$T,$L$102,RINCIAN!$X:$X,RANGKUMAN!D113,RINCIAN!$P:$P,$J$101)</f>
        <v>0</v>
      </c>
      <c r="M113" s="13">
        <f>-SUMIFS(RINCIAN!$U:$U,RINCIAN!$T:$T,$M$102,RINCIAN!$X:$X,RANGKUMAN!D113,RINCIAN!$P:$P,$M$101)</f>
        <v>0</v>
      </c>
      <c r="N113" s="13">
        <f>-SUMIFS(RINCIAN!$U:$U,RINCIAN!$T:$T,$N$102,RINCIAN!$X:$X,RANGKUMAN!D113,RINCIAN!$P:$P,$M$101)</f>
        <v>0</v>
      </c>
      <c r="O113" s="13">
        <f>-SUMIFS(RINCIAN!$U:$U,RINCIAN!$T:$T,$O$102,RINCIAN!$X:$X,RANGKUMAN!D113,RINCIAN!$P:$P,$M$101)</f>
        <v>0</v>
      </c>
      <c r="P113" s="13">
        <f>-SUMIFS(RINCIAN!$U:$U,RINCIAN!$T:$T,$P$102,RINCIAN!$X:$X,RANGKUMAN!D113,RINCIAN!$P:$P,$P$101)</f>
        <v>0</v>
      </c>
      <c r="Q113" s="13">
        <f>-SUMIFS(RINCIAN!$U:$U,RINCIAN!$T:$T,$Q$102,RINCIAN!$X:$X,RANGKUMAN!D113,RINCIAN!$P:$P,$P$101)</f>
        <v>0</v>
      </c>
      <c r="R113" s="13">
        <f>-SUMIFS(RINCIAN!$U:$U,RINCIAN!$T:$T,$R$102,RINCIAN!$X:$X,RANGKUMAN!D113,RINCIAN!$P:$P,$P$101)</f>
        <v>0</v>
      </c>
      <c r="S113" s="13">
        <f t="shared" si="10"/>
        <v>0</v>
      </c>
      <c r="T113" s="13">
        <f t="shared" si="12"/>
        <v>0</v>
      </c>
      <c r="U113" s="13">
        <f t="shared" si="13"/>
        <v>0</v>
      </c>
    </row>
    <row r="114" spans="2:21" ht="15.75">
      <c r="B114" s="500" t="s">
        <v>14</v>
      </c>
      <c r="C114" s="500"/>
      <c r="D114" s="540"/>
      <c r="E114" s="541"/>
      <c r="F114" s="542"/>
      <c r="G114" s="167">
        <f>SUM(G105:G113)</f>
        <v>0</v>
      </c>
      <c r="H114" s="167">
        <f t="shared" ref="H114:R114" si="14">SUM(H105:H113)</f>
        <v>0</v>
      </c>
      <c r="I114" s="167">
        <f t="shared" si="14"/>
        <v>0</v>
      </c>
      <c r="J114" s="167">
        <f t="shared" si="14"/>
        <v>0</v>
      </c>
      <c r="K114" s="167">
        <f t="shared" si="14"/>
        <v>0</v>
      </c>
      <c r="L114" s="167">
        <f t="shared" si="14"/>
        <v>0</v>
      </c>
      <c r="M114" s="167">
        <f t="shared" si="14"/>
        <v>0</v>
      </c>
      <c r="N114" s="167">
        <f t="shared" si="14"/>
        <v>0</v>
      </c>
      <c r="O114" s="167">
        <f t="shared" si="14"/>
        <v>0</v>
      </c>
      <c r="P114" s="167">
        <f t="shared" si="14"/>
        <v>0</v>
      </c>
      <c r="Q114" s="167">
        <f t="shared" si="14"/>
        <v>0</v>
      </c>
      <c r="R114" s="167">
        <f t="shared" si="14"/>
        <v>0</v>
      </c>
      <c r="S114" s="167">
        <f>SUM(S105:S113)</f>
        <v>0</v>
      </c>
      <c r="T114" s="167">
        <f>SUM(T105:T113)</f>
        <v>0</v>
      </c>
      <c r="U114" s="167">
        <f>SUM(U105:U113)</f>
        <v>0</v>
      </c>
    </row>
    <row r="115" spans="2:21" ht="15.75">
      <c r="B115" s="499" t="s">
        <v>16</v>
      </c>
      <c r="C115" s="499"/>
      <c r="D115" s="501" t="s">
        <v>6</v>
      </c>
      <c r="E115" s="502"/>
      <c r="F115" s="503"/>
      <c r="G115" s="13">
        <f>-SUMIFS(RINCIAN!$U:$U,RINCIAN!$T:$T,$G$102,RINCIAN!$X:$X,RANGKUMAN!D115,RINCIAN!$P:$P,$G$101)</f>
        <v>0</v>
      </c>
      <c r="H115" s="13">
        <f>-SUMIFS(RINCIAN!$U:$U,RINCIAN!$T:$T,$H$102,RINCIAN!$X:$X,RANGKUMAN!D115,RINCIAN!$P:$P,$G$101)</f>
        <v>0</v>
      </c>
      <c r="I115" s="13">
        <f>-SUMIFS(RINCIAN!$U:$U,RINCIAN!$T:$T,$I$102,RINCIAN!$X:$X,RANGKUMAN!D115,RINCIAN!$P:$P,$G$101)</f>
        <v>0</v>
      </c>
      <c r="J115" s="13">
        <f>-SUMIFS(RINCIAN!$U:$U,RINCIAN!$T:$T,$J$102,RINCIAN!$X:$X,RANGKUMAN!D115,RINCIAN!$P:$P,$J$101)</f>
        <v>0</v>
      </c>
      <c r="K115" s="13">
        <f>-SUMIFS(RINCIAN!$U:$U,RINCIAN!$T:$T,$K$102,RINCIAN!$X:$X,RANGKUMAN!D115,RINCIAN!$P:$P,$J$101)</f>
        <v>0</v>
      </c>
      <c r="L115" s="13">
        <f>-SUMIFS(RINCIAN!$U:$U,RINCIAN!$T:$T,$L$102,RINCIAN!$X:$X,RANGKUMAN!D115,RINCIAN!$P:$P,$J$101)</f>
        <v>0</v>
      </c>
      <c r="M115" s="13">
        <f>-SUMIFS(RINCIAN!$U:$U,RINCIAN!$T:$T,$M$102,RINCIAN!$X:$X,RANGKUMAN!D115,RINCIAN!$P:$P,$M$101)</f>
        <v>0</v>
      </c>
      <c r="N115" s="13">
        <f>-SUMIFS(RINCIAN!$U:$U,RINCIAN!$T:$T,$N$102,RINCIAN!$X:$X,RANGKUMAN!D115,RINCIAN!$P:$P,$M$101)</f>
        <v>0</v>
      </c>
      <c r="O115" s="13">
        <f>-SUMIFS(RINCIAN!$U:$U,RINCIAN!$T:$T,$O$102,RINCIAN!$X:$X,RANGKUMAN!D115,RINCIAN!$P:$P,$M$101)</f>
        <v>0</v>
      </c>
      <c r="P115" s="13">
        <f>-SUMIFS(RINCIAN!$U:$U,RINCIAN!$T:$T,$P$102,RINCIAN!$X:$X,RANGKUMAN!D115,RINCIAN!$P:$P,$P$101)</f>
        <v>0</v>
      </c>
      <c r="Q115" s="13">
        <f>-SUMIFS(RINCIAN!$U:$U,RINCIAN!$T:$T,$Q$102,RINCIAN!$X:$X,RANGKUMAN!D115,RINCIAN!$P:$P,$P$101)</f>
        <v>0</v>
      </c>
      <c r="R115" s="13">
        <f>-SUMIFS(RINCIAN!$U:$U,RINCIAN!$T:$T,$R$102,RINCIAN!$X:$X,RANGKUMAN!D115,RINCIAN!$P:$P,$P$101)</f>
        <v>0</v>
      </c>
      <c r="S115" s="13">
        <f>+G115+J115+M115+P115</f>
        <v>0</v>
      </c>
      <c r="T115" s="13">
        <f>+H115+K115+N115+Q115</f>
        <v>0</v>
      </c>
      <c r="U115" s="13">
        <f>+I115+L115+O115+R115</f>
        <v>0</v>
      </c>
    </row>
    <row r="116" spans="2:21" ht="15.75">
      <c r="B116" s="500" t="s">
        <v>14</v>
      </c>
      <c r="C116" s="500"/>
      <c r="D116" s="540"/>
      <c r="E116" s="541"/>
      <c r="F116" s="542"/>
      <c r="G116" s="167">
        <f t="shared" ref="G116:R116" si="15">SUM(G115)</f>
        <v>0</v>
      </c>
      <c r="H116" s="167">
        <f t="shared" si="15"/>
        <v>0</v>
      </c>
      <c r="I116" s="167">
        <f t="shared" si="15"/>
        <v>0</v>
      </c>
      <c r="J116" s="167">
        <f t="shared" si="15"/>
        <v>0</v>
      </c>
      <c r="K116" s="167">
        <f t="shared" si="15"/>
        <v>0</v>
      </c>
      <c r="L116" s="167">
        <f t="shared" si="15"/>
        <v>0</v>
      </c>
      <c r="M116" s="167">
        <f t="shared" si="15"/>
        <v>0</v>
      </c>
      <c r="N116" s="167">
        <f t="shared" si="15"/>
        <v>0</v>
      </c>
      <c r="O116" s="167">
        <f t="shared" si="15"/>
        <v>0</v>
      </c>
      <c r="P116" s="167">
        <f t="shared" si="15"/>
        <v>0</v>
      </c>
      <c r="Q116" s="167">
        <f t="shared" si="15"/>
        <v>0</v>
      </c>
      <c r="R116" s="167">
        <f t="shared" si="15"/>
        <v>0</v>
      </c>
      <c r="S116" s="167">
        <f>SUM(S115)</f>
        <v>0</v>
      </c>
      <c r="T116" s="167">
        <f>SUM(T115)</f>
        <v>0</v>
      </c>
      <c r="U116" s="167">
        <f>SUM(U115)</f>
        <v>0</v>
      </c>
    </row>
    <row r="117" spans="2:21" ht="15.75">
      <c r="B117" s="499" t="s">
        <v>18</v>
      </c>
      <c r="C117" s="499"/>
      <c r="D117" s="501" t="s">
        <v>8</v>
      </c>
      <c r="E117" s="502"/>
      <c r="F117" s="503"/>
      <c r="G117" s="13">
        <f>-SUMIFS(RINCIAN!$U:$U,RINCIAN!$T:$T,$G$102,RINCIAN!$X:$X,RANGKUMAN!D117,RINCIAN!$P:$P,$G$101)</f>
        <v>0</v>
      </c>
      <c r="H117" s="13">
        <f>-SUMIFS(RINCIAN!$U:$U,RINCIAN!$T:$T,$H$102,RINCIAN!$X:$X,RANGKUMAN!D117,RINCIAN!$P:$P,$G$101)</f>
        <v>0</v>
      </c>
      <c r="I117" s="13">
        <f>-SUMIFS(RINCIAN!$U:$U,RINCIAN!$T:$T,$I$102,RINCIAN!$X:$X,RANGKUMAN!D117,RINCIAN!$P:$P,$G$101)</f>
        <v>0</v>
      </c>
      <c r="J117" s="13">
        <f>-SUMIFS(RINCIAN!$U:$U,RINCIAN!$T:$T,$J$102,RINCIAN!$X:$X,RANGKUMAN!D117,RINCIAN!$P:$P,$J$101)</f>
        <v>0</v>
      </c>
      <c r="K117" s="13">
        <f>-SUMIFS(RINCIAN!$U:$U,RINCIAN!$T:$T,$K$102,RINCIAN!$X:$X,RANGKUMAN!D117,RINCIAN!$P:$P,$J$101)</f>
        <v>0</v>
      </c>
      <c r="L117" s="13">
        <f>-SUMIFS(RINCIAN!$U:$U,RINCIAN!$T:$T,$L$102,RINCIAN!$X:$X,RANGKUMAN!D117,RINCIAN!$P:$P,$J$101)</f>
        <v>0</v>
      </c>
      <c r="M117" s="13">
        <f>-SUMIFS(RINCIAN!$U:$U,RINCIAN!$T:$T,$M$102,RINCIAN!$X:$X,RANGKUMAN!D117,RINCIAN!$P:$P,$M$101)</f>
        <v>0</v>
      </c>
      <c r="N117" s="13">
        <f>-SUMIFS(RINCIAN!$U:$U,RINCIAN!$T:$T,$N$102,RINCIAN!$X:$X,RANGKUMAN!D117,RINCIAN!$P:$P,$M$101)</f>
        <v>0</v>
      </c>
      <c r="O117" s="13">
        <f>-SUMIFS(RINCIAN!$U:$U,RINCIAN!$T:$T,$O$102,RINCIAN!$X:$X,RANGKUMAN!D117,RINCIAN!$P:$P,$M$101)</f>
        <v>0</v>
      </c>
      <c r="P117" s="13">
        <f>-SUMIFS(RINCIAN!$U:$U,RINCIAN!$T:$T,$P$102,RINCIAN!$X:$X,RANGKUMAN!D117,RINCIAN!$P:$P,$P$101)</f>
        <v>0</v>
      </c>
      <c r="Q117" s="13">
        <f>-SUMIFS(RINCIAN!$U:$U,RINCIAN!$T:$T,$Q$102,RINCIAN!$X:$X,RANGKUMAN!D117,RINCIAN!$P:$P,$P$101)</f>
        <v>0</v>
      </c>
      <c r="R117" s="13">
        <f>-SUMIFS(RINCIAN!$U:$U,RINCIAN!$T:$T,$R$102,RINCIAN!$X:$X,RANGKUMAN!D117,RINCIAN!$P:$P,$P$101)</f>
        <v>0</v>
      </c>
      <c r="S117" s="13">
        <f t="shared" ref="S117:S124" si="16">+G117+J117+M117+P117</f>
        <v>0</v>
      </c>
      <c r="T117" s="13">
        <f>+H117+K117+N117+Q117</f>
        <v>0</v>
      </c>
      <c r="U117" s="13">
        <f>+I117+L117+O117+R117</f>
        <v>0</v>
      </c>
    </row>
    <row r="118" spans="2:21" ht="15.75">
      <c r="B118" s="499"/>
      <c r="C118" s="499"/>
      <c r="D118" s="501" t="s">
        <v>3</v>
      </c>
      <c r="E118" s="502"/>
      <c r="F118" s="503"/>
      <c r="G118" s="13">
        <f>-SUMIFS(RINCIAN!$U:$U,RINCIAN!$T:$T,$G$102,RINCIAN!$X:$X,RANGKUMAN!D118,RINCIAN!$P:$P,$G$101)</f>
        <v>0</v>
      </c>
      <c r="H118" s="13">
        <f>-SUMIFS(RINCIAN!$U:$U,RINCIAN!$T:$T,$H$102,RINCIAN!$X:$X,RANGKUMAN!D118,RINCIAN!$P:$P,$G$101)</f>
        <v>0</v>
      </c>
      <c r="I118" s="13">
        <f>-SUMIFS(RINCIAN!$U:$U,RINCIAN!$T:$T,$I$102,RINCIAN!$X:$X,RANGKUMAN!D118,RINCIAN!$P:$P,$G$101)</f>
        <v>0</v>
      </c>
      <c r="J118" s="13">
        <f>-SUMIFS(RINCIAN!$U:$U,RINCIAN!$T:$T,$J$102,RINCIAN!$X:$X,RANGKUMAN!D118,RINCIAN!$P:$P,$J$101)</f>
        <v>0</v>
      </c>
      <c r="K118" s="13">
        <f>-SUMIFS(RINCIAN!$U:$U,RINCIAN!$T:$T,$K$102,RINCIAN!$X:$X,RANGKUMAN!D118,RINCIAN!$P:$P,$J$101)</f>
        <v>0</v>
      </c>
      <c r="L118" s="13">
        <f>-SUMIFS(RINCIAN!$U:$U,RINCIAN!$T:$T,$L$102,RINCIAN!$X:$X,RANGKUMAN!D118,RINCIAN!$P:$P,$J$101)</f>
        <v>0</v>
      </c>
      <c r="M118" s="13">
        <f>-SUMIFS(RINCIAN!$U:$U,RINCIAN!$T:$T,$M$102,RINCIAN!$X:$X,RANGKUMAN!D118,RINCIAN!$P:$P,$M$101)</f>
        <v>0</v>
      </c>
      <c r="N118" s="13">
        <f>-SUMIFS(RINCIAN!$U:$U,RINCIAN!$T:$T,$N$102,RINCIAN!$X:$X,RANGKUMAN!D118,RINCIAN!$P:$P,$M$101)</f>
        <v>0</v>
      </c>
      <c r="O118" s="13">
        <f>-SUMIFS(RINCIAN!$U:$U,RINCIAN!$T:$T,$O$102,RINCIAN!$X:$X,RANGKUMAN!D118,RINCIAN!$P:$P,$M$101)</f>
        <v>0</v>
      </c>
      <c r="P118" s="13">
        <f>-SUMIFS(RINCIAN!$U:$U,RINCIAN!$T:$T,$P$102,RINCIAN!$X:$X,RANGKUMAN!D118,RINCIAN!$P:$P,$P$101)</f>
        <v>0</v>
      </c>
      <c r="Q118" s="13">
        <f>-SUMIFS(RINCIAN!$U:$U,RINCIAN!$T:$T,$Q$102,RINCIAN!$X:$X,RANGKUMAN!D118,RINCIAN!$P:$P,$P$101)</f>
        <v>0</v>
      </c>
      <c r="R118" s="13">
        <f>-SUMIFS(RINCIAN!$U:$U,RINCIAN!$T:$T,$R$102,RINCIAN!$X:$X,RANGKUMAN!D118,RINCIAN!$P:$P,$P$101)</f>
        <v>0</v>
      </c>
      <c r="S118" s="13">
        <f t="shared" si="16"/>
        <v>0</v>
      </c>
      <c r="T118" s="13">
        <f t="shared" ref="T118:T124" si="17">+H118+K118+N118+Q118</f>
        <v>0</v>
      </c>
      <c r="U118" s="13">
        <f t="shared" ref="U118:U124" si="18">+I118+L118+O118+R118</f>
        <v>0</v>
      </c>
    </row>
    <row r="119" spans="2:21" ht="15.75">
      <c r="B119" s="499"/>
      <c r="C119" s="499"/>
      <c r="D119" s="501" t="s">
        <v>286</v>
      </c>
      <c r="E119" s="502"/>
      <c r="F119" s="503"/>
      <c r="G119" s="13">
        <f>-SUMIFS(RINCIAN!$U:$U,RINCIAN!$T:$T,$G$102,RINCIAN!$X:$X,RANGKUMAN!D119,RINCIAN!$P:$P,$G$101)</f>
        <v>0</v>
      </c>
      <c r="H119" s="13">
        <f>-SUMIFS(RINCIAN!$U:$U,RINCIAN!$T:$T,$H$102,RINCIAN!$X:$X,RANGKUMAN!D119,RINCIAN!$P:$P,$G$101)</f>
        <v>0</v>
      </c>
      <c r="I119" s="13">
        <f>-SUMIFS(RINCIAN!$U:$U,RINCIAN!$T:$T,$I$102,RINCIAN!$X:$X,RANGKUMAN!D119,RINCIAN!$P:$P,$G$101)</f>
        <v>0</v>
      </c>
      <c r="J119" s="13">
        <f>-SUMIFS(RINCIAN!$U:$U,RINCIAN!$T:$T,$J$102,RINCIAN!$X:$X,RANGKUMAN!D119,RINCIAN!$P:$P,$J$101)</f>
        <v>0</v>
      </c>
      <c r="K119" s="13">
        <f>-SUMIFS(RINCIAN!$U:$U,RINCIAN!$T:$T,$K$102,RINCIAN!$X:$X,RANGKUMAN!D119,RINCIAN!$P:$P,$J$101)</f>
        <v>0</v>
      </c>
      <c r="L119" s="13">
        <f>-SUMIFS(RINCIAN!$U:$U,RINCIAN!$T:$T,$L$102,RINCIAN!$X:$X,RANGKUMAN!D119,RINCIAN!$P:$P,$J$101)</f>
        <v>0</v>
      </c>
      <c r="M119" s="13">
        <f>-SUMIFS(RINCIAN!$U:$U,RINCIAN!$T:$T,$M$102,RINCIAN!$X:$X,RANGKUMAN!D119,RINCIAN!$P:$P,$M$101)</f>
        <v>0</v>
      </c>
      <c r="N119" s="13">
        <f>-SUMIFS(RINCIAN!$U:$U,RINCIAN!$T:$T,$N$102,RINCIAN!$X:$X,RANGKUMAN!D119,RINCIAN!$P:$P,$M$101)</f>
        <v>0</v>
      </c>
      <c r="O119" s="13">
        <f>-SUMIFS(RINCIAN!$U:$U,RINCIAN!$T:$T,$O$102,RINCIAN!$X:$X,RANGKUMAN!D119,RINCIAN!$P:$P,$M$101)</f>
        <v>0</v>
      </c>
      <c r="P119" s="13">
        <f>-SUMIFS(RINCIAN!$U:$U,RINCIAN!$T:$T,$P$102,RINCIAN!$X:$X,RANGKUMAN!D119,RINCIAN!$P:$P,$P$101)</f>
        <v>0</v>
      </c>
      <c r="Q119" s="13">
        <f>-SUMIFS(RINCIAN!$U:$U,RINCIAN!$T:$T,$Q$102,RINCIAN!$X:$X,RANGKUMAN!D119,RINCIAN!$P:$P,$P$101)</f>
        <v>0</v>
      </c>
      <c r="R119" s="13">
        <f>-SUMIFS(RINCIAN!$U:$U,RINCIAN!$T:$T,$R$102,RINCIAN!$X:$X,RANGKUMAN!D119,RINCIAN!$P:$P,$P$101)</f>
        <v>0</v>
      </c>
      <c r="S119" s="13">
        <f t="shared" si="16"/>
        <v>0</v>
      </c>
      <c r="T119" s="13">
        <f t="shared" si="17"/>
        <v>0</v>
      </c>
      <c r="U119" s="13">
        <f t="shared" si="18"/>
        <v>0</v>
      </c>
    </row>
    <row r="120" spans="2:21" ht="15.75">
      <c r="B120" s="499"/>
      <c r="C120" s="499"/>
      <c r="D120" s="501" t="s">
        <v>287</v>
      </c>
      <c r="E120" s="502"/>
      <c r="F120" s="503"/>
      <c r="G120" s="13">
        <f>-SUMIFS(RINCIAN!$U:$U,RINCIAN!$T:$T,$G$102,RINCIAN!$X:$X,RANGKUMAN!D120,RINCIAN!$P:$P,$G$101)</f>
        <v>0</v>
      </c>
      <c r="H120" s="13">
        <f>-SUMIFS(RINCIAN!$U:$U,RINCIAN!$T:$T,$H$102,RINCIAN!$X:$X,RANGKUMAN!D120,RINCIAN!$P:$P,$G$101)</f>
        <v>0</v>
      </c>
      <c r="I120" s="13">
        <f>-SUMIFS(RINCIAN!$U:$U,RINCIAN!$T:$T,$I$102,RINCIAN!$X:$X,RANGKUMAN!D120,RINCIAN!$P:$P,$G$101)</f>
        <v>0</v>
      </c>
      <c r="J120" s="13">
        <f>-SUMIFS(RINCIAN!$U:$U,RINCIAN!$T:$T,$J$102,RINCIAN!$X:$X,RANGKUMAN!D120,RINCIAN!$P:$P,$J$101)</f>
        <v>0</v>
      </c>
      <c r="K120" s="13">
        <f>-SUMIFS(RINCIAN!$U:$U,RINCIAN!$T:$T,$K$102,RINCIAN!$X:$X,RANGKUMAN!D120,RINCIAN!$P:$P,$J$101)</f>
        <v>0</v>
      </c>
      <c r="L120" s="13">
        <f>-SUMIFS(RINCIAN!$U:$U,RINCIAN!$T:$T,$L$102,RINCIAN!$X:$X,RANGKUMAN!D120,RINCIAN!$P:$P,$J$101)</f>
        <v>0</v>
      </c>
      <c r="M120" s="13">
        <f>-SUMIFS(RINCIAN!$U:$U,RINCIAN!$T:$T,$M$102,RINCIAN!$X:$X,RANGKUMAN!D120,RINCIAN!$P:$P,$M$101)</f>
        <v>0</v>
      </c>
      <c r="N120" s="13">
        <f>-SUMIFS(RINCIAN!$U:$U,RINCIAN!$T:$T,$N$102,RINCIAN!$X:$X,RANGKUMAN!D120,RINCIAN!$P:$P,$M$101)</f>
        <v>0</v>
      </c>
      <c r="O120" s="13">
        <f>-SUMIFS(RINCIAN!$U:$U,RINCIAN!$T:$T,$O$102,RINCIAN!$X:$X,RANGKUMAN!D120,RINCIAN!$P:$P,$M$101)</f>
        <v>0</v>
      </c>
      <c r="P120" s="13">
        <f>-SUMIFS(RINCIAN!$U:$U,RINCIAN!$T:$T,$P$102,RINCIAN!$X:$X,RANGKUMAN!D120,RINCIAN!$P:$P,$P$101)</f>
        <v>0</v>
      </c>
      <c r="Q120" s="13">
        <f>-SUMIFS(RINCIAN!$U:$U,RINCIAN!$T:$T,$Q$102,RINCIAN!$X:$X,RANGKUMAN!D120,RINCIAN!$P:$P,$P$101)</f>
        <v>0</v>
      </c>
      <c r="R120" s="13">
        <f>-SUMIFS(RINCIAN!$U:$U,RINCIAN!$T:$T,$R$102,RINCIAN!$X:$X,RANGKUMAN!D120,RINCIAN!$P:$P,$P$101)</f>
        <v>0</v>
      </c>
      <c r="S120" s="13">
        <f t="shared" si="16"/>
        <v>0</v>
      </c>
      <c r="T120" s="13">
        <f t="shared" si="17"/>
        <v>0</v>
      </c>
      <c r="U120" s="13">
        <f t="shared" si="18"/>
        <v>0</v>
      </c>
    </row>
    <row r="121" spans="2:21" ht="15.75">
      <c r="B121" s="499"/>
      <c r="C121" s="499"/>
      <c r="D121" s="501" t="s">
        <v>491</v>
      </c>
      <c r="E121" s="502"/>
      <c r="F121" s="503"/>
      <c r="G121" s="13">
        <f>-SUMIFS(RINCIAN!$U:$U,RINCIAN!$T:$T,$G$102,RINCIAN!$X:$X,RANGKUMAN!D121,RINCIAN!$P:$P,$G$101)</f>
        <v>0</v>
      </c>
      <c r="H121" s="13">
        <f>-SUMIFS(RINCIAN!$U:$U,RINCIAN!$T:$T,$H$102,RINCIAN!$X:$X,RANGKUMAN!D121,RINCIAN!$P:$P,$G$101)</f>
        <v>0</v>
      </c>
      <c r="I121" s="13">
        <f>-SUMIFS(RINCIAN!$U:$U,RINCIAN!$T:$T,$I$102,RINCIAN!$X:$X,RANGKUMAN!D121,RINCIAN!$P:$P,$G$101)</f>
        <v>0</v>
      </c>
      <c r="J121" s="13">
        <f>-SUMIFS(RINCIAN!$U:$U,RINCIAN!$T:$T,$J$102,RINCIAN!$X:$X,RANGKUMAN!D121,RINCIAN!$P:$P,$J$101)</f>
        <v>0</v>
      </c>
      <c r="K121" s="13">
        <f>-SUMIFS(RINCIAN!$U:$U,RINCIAN!$T:$T,$K$102,RINCIAN!$X:$X,RANGKUMAN!D121,RINCIAN!$P:$P,$J$101)</f>
        <v>0</v>
      </c>
      <c r="L121" s="13">
        <f>-SUMIFS(RINCIAN!$U:$U,RINCIAN!$T:$T,$L$102,RINCIAN!$X:$X,RANGKUMAN!D121,RINCIAN!$P:$P,$J$101)</f>
        <v>0</v>
      </c>
      <c r="M121" s="13">
        <f>-SUMIFS(RINCIAN!$U:$U,RINCIAN!$T:$T,$M$102,RINCIAN!$X:$X,RANGKUMAN!D121,RINCIAN!$P:$P,$M$101)</f>
        <v>0</v>
      </c>
      <c r="N121" s="13">
        <f>-SUMIFS(RINCIAN!$U:$U,RINCIAN!$T:$T,$N$102,RINCIAN!$X:$X,RANGKUMAN!D121,RINCIAN!$P:$P,$M$101)</f>
        <v>0</v>
      </c>
      <c r="O121" s="13">
        <f>-SUMIFS(RINCIAN!$U:$U,RINCIAN!$T:$T,$O$102,RINCIAN!$X:$X,RANGKUMAN!D121,RINCIAN!$P:$P,$M$101)</f>
        <v>0</v>
      </c>
      <c r="P121" s="13">
        <f>-SUMIFS(RINCIAN!$U:$U,RINCIAN!$T:$T,$P$102,RINCIAN!$X:$X,RANGKUMAN!D121,RINCIAN!$P:$P,$P$101)</f>
        <v>0</v>
      </c>
      <c r="Q121" s="13">
        <f>-SUMIFS(RINCIAN!$U:$U,RINCIAN!$T:$T,$Q$102,RINCIAN!$X:$X,RANGKUMAN!D121,RINCIAN!$P:$P,$P$101)</f>
        <v>0</v>
      </c>
      <c r="R121" s="13">
        <f>-SUMIFS(RINCIAN!$U:$U,RINCIAN!$T:$T,$R$102,RINCIAN!$X:$X,RANGKUMAN!D121,RINCIAN!$P:$P,$P$101)</f>
        <v>0</v>
      </c>
      <c r="S121" s="13">
        <f t="shared" si="16"/>
        <v>0</v>
      </c>
      <c r="T121" s="13">
        <f t="shared" si="17"/>
        <v>0</v>
      </c>
      <c r="U121" s="13">
        <f t="shared" si="18"/>
        <v>0</v>
      </c>
    </row>
    <row r="122" spans="2:21" ht="15.75">
      <c r="B122" s="499"/>
      <c r="C122" s="499"/>
      <c r="D122" s="501" t="s">
        <v>289</v>
      </c>
      <c r="E122" s="502"/>
      <c r="F122" s="503"/>
      <c r="G122" s="13">
        <f>-SUMIFS(RINCIAN!$U:$U,RINCIAN!$T:$T,$G$102,RINCIAN!$X:$X,RANGKUMAN!D122,RINCIAN!$P:$P,$G$101)</f>
        <v>0</v>
      </c>
      <c r="H122" s="13">
        <f>-SUMIFS(RINCIAN!$U:$U,RINCIAN!$T:$T,$H$102,RINCIAN!$X:$X,RANGKUMAN!D122,RINCIAN!$P:$P,$G$101)</f>
        <v>0</v>
      </c>
      <c r="I122" s="13">
        <f>-SUMIFS(RINCIAN!$U:$U,RINCIAN!$T:$T,$I$102,RINCIAN!$X:$X,RANGKUMAN!D122,RINCIAN!$P:$P,$G$101)</f>
        <v>0</v>
      </c>
      <c r="J122" s="13">
        <f>-SUMIFS(RINCIAN!$U:$U,RINCIAN!$T:$T,$J$102,RINCIAN!$X:$X,RANGKUMAN!D122,RINCIAN!$P:$P,$J$101)</f>
        <v>0</v>
      </c>
      <c r="K122" s="13">
        <f>-SUMIFS(RINCIAN!$U:$U,RINCIAN!$T:$T,$K$102,RINCIAN!$X:$X,RANGKUMAN!D122,RINCIAN!$P:$P,$J$101)</f>
        <v>0</v>
      </c>
      <c r="L122" s="13">
        <f>-SUMIFS(RINCIAN!$U:$U,RINCIAN!$T:$T,$L$102,RINCIAN!$X:$X,RANGKUMAN!D122,RINCIAN!$P:$P,$J$101)</f>
        <v>0</v>
      </c>
      <c r="M122" s="13">
        <f>-SUMIFS(RINCIAN!$U:$U,RINCIAN!$T:$T,$M$102,RINCIAN!$X:$X,RANGKUMAN!D122,RINCIAN!$P:$P,$M$101)</f>
        <v>0</v>
      </c>
      <c r="N122" s="13">
        <f>-SUMIFS(RINCIAN!$U:$U,RINCIAN!$T:$T,$N$102,RINCIAN!$X:$X,RANGKUMAN!D122,RINCIAN!$P:$P,$M$101)</f>
        <v>0</v>
      </c>
      <c r="O122" s="13">
        <f>-SUMIFS(RINCIAN!$U:$U,RINCIAN!$T:$T,$O$102,RINCIAN!$X:$X,RANGKUMAN!D122,RINCIAN!$P:$P,$M$101)</f>
        <v>0</v>
      </c>
      <c r="P122" s="13">
        <f>-SUMIFS(RINCIAN!$U:$U,RINCIAN!$T:$T,$P$102,RINCIAN!$X:$X,RANGKUMAN!D122,RINCIAN!$P:$P,$P$101)</f>
        <v>0</v>
      </c>
      <c r="Q122" s="13">
        <f>-SUMIFS(RINCIAN!$U:$U,RINCIAN!$T:$T,$Q$102,RINCIAN!$X:$X,RANGKUMAN!D122,RINCIAN!$P:$P,$P$101)</f>
        <v>0</v>
      </c>
      <c r="R122" s="13">
        <f>-SUMIFS(RINCIAN!$U:$U,RINCIAN!$T:$T,$R$102,RINCIAN!$X:$X,RANGKUMAN!D122,RINCIAN!$P:$P,$P$101)</f>
        <v>0</v>
      </c>
      <c r="S122" s="13">
        <f t="shared" si="16"/>
        <v>0</v>
      </c>
      <c r="T122" s="13">
        <f t="shared" si="17"/>
        <v>0</v>
      </c>
      <c r="U122" s="13">
        <f t="shared" si="18"/>
        <v>0</v>
      </c>
    </row>
    <row r="123" spans="2:21" ht="15.75">
      <c r="B123" s="499"/>
      <c r="C123" s="499"/>
      <c r="D123" s="501" t="s">
        <v>164</v>
      </c>
      <c r="E123" s="502"/>
      <c r="F123" s="503"/>
      <c r="G123" s="13">
        <f>-SUMIFS(RINCIAN!$U:$U,RINCIAN!$T:$T,$G$102,RINCIAN!$X:$X,RANGKUMAN!D123,RINCIAN!$P:$P,$G$101)</f>
        <v>0</v>
      </c>
      <c r="H123" s="13">
        <f>-SUMIFS(RINCIAN!$U:$U,RINCIAN!$T:$T,$H$102,RINCIAN!$X:$X,RANGKUMAN!D123,RINCIAN!$P:$P,$G$101)</f>
        <v>0</v>
      </c>
      <c r="I123" s="13">
        <f>-SUMIFS(RINCIAN!$U:$U,RINCIAN!$T:$T,$I$102,RINCIAN!$X:$X,RANGKUMAN!D123,RINCIAN!$P:$P,$G$101)</f>
        <v>0</v>
      </c>
      <c r="J123" s="13">
        <f>-SUMIFS(RINCIAN!$U:$U,RINCIAN!$T:$T,$J$102,RINCIAN!$X:$X,RANGKUMAN!D123,RINCIAN!$P:$P,$J$101)</f>
        <v>0</v>
      </c>
      <c r="K123" s="13">
        <f>-SUMIFS(RINCIAN!$U:$U,RINCIAN!$T:$T,$K$102,RINCIAN!$X:$X,RANGKUMAN!D123,RINCIAN!$P:$P,$J$101)</f>
        <v>0</v>
      </c>
      <c r="L123" s="13">
        <f>-SUMIFS(RINCIAN!$U:$U,RINCIAN!$T:$T,$L$102,RINCIAN!$X:$X,RANGKUMAN!D123,RINCIAN!$P:$P,$J$101)</f>
        <v>0</v>
      </c>
      <c r="M123" s="13">
        <f>-SUMIFS(RINCIAN!$U:$U,RINCIAN!$T:$T,$M$102,RINCIAN!$X:$X,RANGKUMAN!D123,RINCIAN!$P:$P,$M$101)</f>
        <v>0</v>
      </c>
      <c r="N123" s="13">
        <f>-SUMIFS(RINCIAN!$U:$U,RINCIAN!$T:$T,$N$102,RINCIAN!$X:$X,RANGKUMAN!D123,RINCIAN!$P:$P,$M$101)</f>
        <v>0</v>
      </c>
      <c r="O123" s="13">
        <f>-SUMIFS(RINCIAN!$U:$U,RINCIAN!$T:$T,$O$102,RINCIAN!$X:$X,RANGKUMAN!D123,RINCIAN!$P:$P,$M$101)</f>
        <v>0</v>
      </c>
      <c r="P123" s="13">
        <f>-SUMIFS(RINCIAN!$U:$U,RINCIAN!$T:$T,$P$102,RINCIAN!$X:$X,RANGKUMAN!D123,RINCIAN!$P:$P,$P$101)</f>
        <v>0</v>
      </c>
      <c r="Q123" s="13">
        <f>-SUMIFS(RINCIAN!$U:$U,RINCIAN!$T:$T,$Q$102,RINCIAN!$X:$X,RANGKUMAN!D123,RINCIAN!$P:$P,$P$101)</f>
        <v>0</v>
      </c>
      <c r="R123" s="13">
        <f>-SUMIFS(RINCIAN!$U:$U,RINCIAN!$T:$T,$R$102,RINCIAN!$X:$X,RANGKUMAN!D123,RINCIAN!$P:$P,$P$101)</f>
        <v>0</v>
      </c>
      <c r="S123" s="13">
        <f t="shared" si="16"/>
        <v>0</v>
      </c>
      <c r="T123" s="13">
        <f t="shared" si="17"/>
        <v>0</v>
      </c>
      <c r="U123" s="13">
        <f t="shared" si="18"/>
        <v>0</v>
      </c>
    </row>
    <row r="124" spans="2:21" ht="15.75">
      <c r="B124" s="499"/>
      <c r="C124" s="499"/>
      <c r="D124" s="501" t="s">
        <v>19</v>
      </c>
      <c r="E124" s="502"/>
      <c r="F124" s="503"/>
      <c r="G124" s="13">
        <f>-SUMIFS(RINCIAN!$U:$U,RINCIAN!$T:$T,$G$102,RINCIAN!$X:$X,RANGKUMAN!D124,RINCIAN!$P:$P,$G$101)</f>
        <v>0</v>
      </c>
      <c r="H124" s="13">
        <f>-SUMIFS(RINCIAN!$U:$U,RINCIAN!$T:$T,$H$102,RINCIAN!$X:$X,RANGKUMAN!D124,RINCIAN!$P:$P,$G$101)</f>
        <v>0</v>
      </c>
      <c r="I124" s="13">
        <f>-SUMIFS(RINCIAN!$U:$U,RINCIAN!$T:$T,$I$102,RINCIAN!$X:$X,RANGKUMAN!D124,RINCIAN!$P:$P,$G$101)</f>
        <v>0</v>
      </c>
      <c r="J124" s="13">
        <f>-SUMIFS(RINCIAN!$U:$U,RINCIAN!$T:$T,$J$102,RINCIAN!$X:$X,RANGKUMAN!D124,RINCIAN!$P:$P,$J$101)</f>
        <v>0</v>
      </c>
      <c r="K124" s="13">
        <f>-SUMIFS(RINCIAN!$U:$U,RINCIAN!$T:$T,$K$102,RINCIAN!$X:$X,RANGKUMAN!D124,RINCIAN!$P:$P,$J$101)</f>
        <v>0</v>
      </c>
      <c r="L124" s="13">
        <f>-SUMIFS(RINCIAN!$U:$U,RINCIAN!$T:$T,$L$102,RINCIAN!$X:$X,RANGKUMAN!D124,RINCIAN!$P:$P,$J$101)</f>
        <v>0</v>
      </c>
      <c r="M124" s="13">
        <f>-SUMIFS(RINCIAN!$U:$U,RINCIAN!$T:$T,$M$102,RINCIAN!$X:$X,RANGKUMAN!D124,RINCIAN!$P:$P,$M$101)</f>
        <v>0</v>
      </c>
      <c r="N124" s="13">
        <f>-SUMIFS(RINCIAN!$U:$U,RINCIAN!$T:$T,$N$102,RINCIAN!$X:$X,RANGKUMAN!D124,RINCIAN!$P:$P,$M$101)</f>
        <v>0</v>
      </c>
      <c r="O124" s="13">
        <f>-SUMIFS(RINCIAN!$U:$U,RINCIAN!$T:$T,$O$102,RINCIAN!$X:$X,RANGKUMAN!D124,RINCIAN!$P:$P,$M$101)</f>
        <v>0</v>
      </c>
      <c r="P124" s="13">
        <f>-SUMIFS(RINCIAN!$U:$U,RINCIAN!$T:$T,$P$102,RINCIAN!$X:$X,RANGKUMAN!D124,RINCIAN!$P:$P,$P$101)</f>
        <v>0</v>
      </c>
      <c r="Q124" s="13">
        <f>-SUMIFS(RINCIAN!$U:$U,RINCIAN!$T:$T,$Q$102,RINCIAN!$X:$X,RANGKUMAN!D124,RINCIAN!$P:$P,$P$101)</f>
        <v>0</v>
      </c>
      <c r="R124" s="13">
        <f>-SUMIFS(RINCIAN!$U:$U,RINCIAN!$T:$T,$R$102,RINCIAN!$X:$X,RANGKUMAN!D124,RINCIAN!$P:$P,$P$101)</f>
        <v>0</v>
      </c>
      <c r="S124" s="13">
        <f t="shared" si="16"/>
        <v>0</v>
      </c>
      <c r="T124" s="13">
        <f t="shared" si="17"/>
        <v>0</v>
      </c>
      <c r="U124" s="13">
        <f t="shared" si="18"/>
        <v>0</v>
      </c>
    </row>
    <row r="125" spans="2:21" ht="15.75">
      <c r="B125" s="500" t="s">
        <v>14</v>
      </c>
      <c r="C125" s="500"/>
      <c r="D125" s="540"/>
      <c r="E125" s="541"/>
      <c r="F125" s="542"/>
      <c r="G125" s="167">
        <f t="shared" ref="G125:R125" si="19">SUM(G117:G124)</f>
        <v>0</v>
      </c>
      <c r="H125" s="167">
        <f t="shared" si="19"/>
        <v>0</v>
      </c>
      <c r="I125" s="167">
        <f t="shared" si="19"/>
        <v>0</v>
      </c>
      <c r="J125" s="167">
        <f t="shared" si="19"/>
        <v>0</v>
      </c>
      <c r="K125" s="167">
        <f t="shared" si="19"/>
        <v>0</v>
      </c>
      <c r="L125" s="167">
        <f t="shared" si="19"/>
        <v>0</v>
      </c>
      <c r="M125" s="167">
        <f t="shared" si="19"/>
        <v>0</v>
      </c>
      <c r="N125" s="167">
        <f t="shared" si="19"/>
        <v>0</v>
      </c>
      <c r="O125" s="167">
        <f t="shared" si="19"/>
        <v>0</v>
      </c>
      <c r="P125" s="167">
        <f t="shared" si="19"/>
        <v>0</v>
      </c>
      <c r="Q125" s="167">
        <f t="shared" si="19"/>
        <v>0</v>
      </c>
      <c r="R125" s="167">
        <f t="shared" si="19"/>
        <v>0</v>
      </c>
      <c r="S125" s="167">
        <f>SUM(S117:S124)</f>
        <v>0</v>
      </c>
      <c r="T125" s="167">
        <f>SUM(T117:T124)</f>
        <v>0</v>
      </c>
      <c r="U125" s="167">
        <f>SUM(U117:U124)</f>
        <v>0</v>
      </c>
    </row>
    <row r="126" spans="2:21" ht="15.75">
      <c r="B126" s="499" t="s">
        <v>20</v>
      </c>
      <c r="C126" s="499"/>
      <c r="D126" s="501" t="s">
        <v>2</v>
      </c>
      <c r="E126" s="502"/>
      <c r="F126" s="503"/>
      <c r="G126" s="13">
        <f>-SUMIFS(RINCIAN!$U:$U,RINCIAN!$T:$T,$G$102,RINCIAN!$X:$X,RANGKUMAN!D126,RINCIAN!$P:$P,$G$101)</f>
        <v>0</v>
      </c>
      <c r="H126" s="13">
        <f>-SUMIFS(RINCIAN!$U:$U,RINCIAN!$T:$T,$H$102,RINCIAN!$X:$X,RANGKUMAN!D126,RINCIAN!$P:$P,$G$101)</f>
        <v>0</v>
      </c>
      <c r="I126" s="13">
        <f>-SUMIFS(RINCIAN!$U:$U,RINCIAN!$T:$T,$I$102,RINCIAN!$X:$X,RANGKUMAN!D126,RINCIAN!$P:$P,$G$101)</f>
        <v>0</v>
      </c>
      <c r="J126" s="13">
        <f>-SUMIFS(RINCIAN!$U:$U,RINCIAN!$T:$T,$J$102,RINCIAN!$X:$X,RANGKUMAN!D126,RINCIAN!$P:$P,$J$101)</f>
        <v>0</v>
      </c>
      <c r="K126" s="13">
        <f>-SUMIFS(RINCIAN!$U:$U,RINCIAN!$T:$T,$K$102,RINCIAN!$X:$X,RANGKUMAN!D126,RINCIAN!$P:$P,$J$101)</f>
        <v>0</v>
      </c>
      <c r="L126" s="13">
        <f>-SUMIFS(RINCIAN!$U:$U,RINCIAN!$T:$T,$L$102,RINCIAN!$X:$X,RANGKUMAN!D126,RINCIAN!$P:$P,$J$101)</f>
        <v>0</v>
      </c>
      <c r="M126" s="13">
        <f>-SUMIFS(RINCIAN!$U:$U,RINCIAN!$T:$T,$M$102,RINCIAN!$X:$X,RANGKUMAN!D126,RINCIAN!$P:$P,$M$101)</f>
        <v>0</v>
      </c>
      <c r="N126" s="13">
        <f>-SUMIFS(RINCIAN!$U:$U,RINCIAN!$T:$T,$N$102,RINCIAN!$X:$X,RANGKUMAN!D126,RINCIAN!$P:$P,$M$101)</f>
        <v>0</v>
      </c>
      <c r="O126" s="13">
        <f>-SUMIFS(RINCIAN!$U:$U,RINCIAN!$T:$T,$O$102,RINCIAN!$X:$X,RANGKUMAN!D126,RINCIAN!$P:$P,$M$101)</f>
        <v>0</v>
      </c>
      <c r="P126" s="13">
        <f>-SUMIFS(RINCIAN!$U:$U,RINCIAN!$T:$T,$P$102,RINCIAN!$X:$X,RANGKUMAN!D126,RINCIAN!$P:$P,$P$101)</f>
        <v>0</v>
      </c>
      <c r="Q126" s="13">
        <f>-SUMIFS(RINCIAN!$U:$U,RINCIAN!$T:$T,$Q$102,RINCIAN!$X:$X,RANGKUMAN!D126,RINCIAN!$P:$P,$P$101)</f>
        <v>0</v>
      </c>
      <c r="R126" s="13">
        <f>-SUMIFS(RINCIAN!$U:$U,RINCIAN!$T:$T,$R$102,RINCIAN!$X:$X,RANGKUMAN!D126,RINCIAN!$P:$P,$P$101)</f>
        <v>0</v>
      </c>
      <c r="S126" s="13">
        <f t="shared" ref="S126:U128" si="20">+G126+J126+M126+P126</f>
        <v>0</v>
      </c>
      <c r="T126" s="13">
        <f t="shared" si="20"/>
        <v>0</v>
      </c>
      <c r="U126" s="13">
        <f t="shared" si="20"/>
        <v>0</v>
      </c>
    </row>
    <row r="127" spans="2:21" ht="15.75">
      <c r="B127" s="499"/>
      <c r="C127" s="499"/>
      <c r="D127" s="501" t="s">
        <v>290</v>
      </c>
      <c r="E127" s="502"/>
      <c r="F127" s="503"/>
      <c r="G127" s="13">
        <f>-SUMIFS(RINCIAN!$U:$U,RINCIAN!$T:$T,$G$102,RINCIAN!$X:$X,RANGKUMAN!D127,RINCIAN!$P:$P,$G$101)</f>
        <v>0</v>
      </c>
      <c r="H127" s="13">
        <f>-SUMIFS(RINCIAN!$U:$U,RINCIAN!$T:$T,$H$102,RINCIAN!$X:$X,RANGKUMAN!D127,RINCIAN!$P:$P,$G$101)</f>
        <v>0</v>
      </c>
      <c r="I127" s="13">
        <f>-SUMIFS(RINCIAN!$U:$U,RINCIAN!$T:$T,$I$102,RINCIAN!$X:$X,RANGKUMAN!D127,RINCIAN!$P:$P,$G$101)</f>
        <v>0</v>
      </c>
      <c r="J127" s="13">
        <f>-SUMIFS(RINCIAN!$U:$U,RINCIAN!$T:$T,$J$102,RINCIAN!$X:$X,RANGKUMAN!D127,RINCIAN!$P:$P,$J$101)</f>
        <v>0</v>
      </c>
      <c r="K127" s="13">
        <f>-SUMIFS(RINCIAN!$U:$U,RINCIAN!$T:$T,$K$102,RINCIAN!$X:$X,RANGKUMAN!D127,RINCIAN!$P:$P,$J$101)</f>
        <v>0</v>
      </c>
      <c r="L127" s="13">
        <f>-SUMIFS(RINCIAN!$U:$U,RINCIAN!$T:$T,$L$102,RINCIAN!$X:$X,RANGKUMAN!D127,RINCIAN!$P:$P,$J$101)</f>
        <v>0</v>
      </c>
      <c r="M127" s="13">
        <f>-SUMIFS(RINCIAN!$U:$U,RINCIAN!$T:$T,$M$102,RINCIAN!$X:$X,RANGKUMAN!D127,RINCIAN!$P:$P,$M$101)</f>
        <v>0</v>
      </c>
      <c r="N127" s="13">
        <f>-SUMIFS(RINCIAN!$U:$U,RINCIAN!$T:$T,$N$102,RINCIAN!$X:$X,RANGKUMAN!D127,RINCIAN!$P:$P,$M$101)</f>
        <v>0</v>
      </c>
      <c r="O127" s="13">
        <f>-SUMIFS(RINCIAN!$U:$U,RINCIAN!$T:$T,$O$102,RINCIAN!$X:$X,RANGKUMAN!D127,RINCIAN!$P:$P,$M$101)</f>
        <v>0</v>
      </c>
      <c r="P127" s="13">
        <f>-SUMIFS(RINCIAN!$U:$U,RINCIAN!$T:$T,$P$102,RINCIAN!$X:$X,RANGKUMAN!D127,RINCIAN!$P:$P,$P$101)</f>
        <v>0</v>
      </c>
      <c r="Q127" s="13">
        <f>-SUMIFS(RINCIAN!$U:$U,RINCIAN!$T:$T,$Q$102,RINCIAN!$X:$X,RANGKUMAN!D127,RINCIAN!$P:$P,$P$101)</f>
        <v>0</v>
      </c>
      <c r="R127" s="13">
        <f>-SUMIFS(RINCIAN!$U:$U,RINCIAN!$T:$T,$R$102,RINCIAN!$X:$X,RANGKUMAN!D127,RINCIAN!$P:$P,$P$101)</f>
        <v>0</v>
      </c>
      <c r="S127" s="13">
        <f t="shared" si="20"/>
        <v>0</v>
      </c>
      <c r="T127" s="13">
        <f t="shared" si="20"/>
        <v>0</v>
      </c>
      <c r="U127" s="13">
        <f t="shared" si="20"/>
        <v>0</v>
      </c>
    </row>
    <row r="128" spans="2:21" ht="15.75">
      <c r="B128" s="499"/>
      <c r="C128" s="499"/>
      <c r="D128" s="501" t="s">
        <v>169</v>
      </c>
      <c r="E128" s="502"/>
      <c r="F128" s="503"/>
      <c r="G128" s="13">
        <f>-SUMIFS(RINCIAN!$U:$U,RINCIAN!$T:$T,$G$102,RINCIAN!$X:$X,RANGKUMAN!D128,RINCIAN!$P:$P,$G$101)</f>
        <v>0</v>
      </c>
      <c r="H128" s="13">
        <f>-SUMIFS(RINCIAN!$U:$U,RINCIAN!$T:$T,$H$102,RINCIAN!$X:$X,RANGKUMAN!D128,RINCIAN!$P:$P,$G$101)</f>
        <v>0</v>
      </c>
      <c r="I128" s="13">
        <f>-SUMIFS(RINCIAN!$U:$U,RINCIAN!$T:$T,$I$102,RINCIAN!$X:$X,RANGKUMAN!D128,RINCIAN!$P:$P,$G$101)</f>
        <v>0</v>
      </c>
      <c r="J128" s="13">
        <f>-SUMIFS(RINCIAN!$U:$U,RINCIAN!$T:$T,$J$102,RINCIAN!$X:$X,RANGKUMAN!D128,RINCIAN!$P:$P,$J$101)</f>
        <v>0</v>
      </c>
      <c r="K128" s="13">
        <f>-SUMIFS(RINCIAN!$U:$U,RINCIAN!$T:$T,$K$102,RINCIAN!$X:$X,RANGKUMAN!D128,RINCIAN!$P:$P,$J$101)</f>
        <v>0</v>
      </c>
      <c r="L128" s="13">
        <f>-SUMIFS(RINCIAN!$U:$U,RINCIAN!$T:$T,$L$102,RINCIAN!$X:$X,RANGKUMAN!D128,RINCIAN!$P:$P,$J$101)</f>
        <v>0</v>
      </c>
      <c r="M128" s="13">
        <f>-SUMIFS(RINCIAN!$U:$U,RINCIAN!$T:$T,$M$102,RINCIAN!$X:$X,RANGKUMAN!D128,RINCIAN!$P:$P,$M$101)</f>
        <v>0</v>
      </c>
      <c r="N128" s="13">
        <f>-SUMIFS(RINCIAN!$U:$U,RINCIAN!$T:$T,$N$102,RINCIAN!$X:$X,RANGKUMAN!D128,RINCIAN!$P:$P,$M$101)</f>
        <v>0</v>
      </c>
      <c r="O128" s="13">
        <f>-SUMIFS(RINCIAN!$U:$U,RINCIAN!$T:$T,$O$102,RINCIAN!$X:$X,RANGKUMAN!D128,RINCIAN!$P:$P,$M$101)</f>
        <v>0</v>
      </c>
      <c r="P128" s="13">
        <f>-SUMIFS(RINCIAN!$U:$U,RINCIAN!$T:$T,$P$102,RINCIAN!$X:$X,RANGKUMAN!D128,RINCIAN!$P:$P,$P$101)</f>
        <v>0</v>
      </c>
      <c r="Q128" s="13">
        <f>-SUMIFS(RINCIAN!$U:$U,RINCIAN!$T:$T,$Q$102,RINCIAN!$X:$X,RANGKUMAN!D128,RINCIAN!$P:$P,$P$101)</f>
        <v>0</v>
      </c>
      <c r="R128" s="13">
        <f>-SUMIFS(RINCIAN!$U:$U,RINCIAN!$T:$T,$R$102,RINCIAN!$X:$X,RANGKUMAN!D128,RINCIAN!$P:$P,$P$101)</f>
        <v>0</v>
      </c>
      <c r="S128" s="13">
        <f t="shared" si="20"/>
        <v>0</v>
      </c>
      <c r="T128" s="13">
        <f t="shared" si="20"/>
        <v>0</v>
      </c>
      <c r="U128" s="13">
        <f t="shared" si="20"/>
        <v>0</v>
      </c>
    </row>
    <row r="129" spans="2:21" ht="15.75">
      <c r="B129" s="500" t="s">
        <v>14</v>
      </c>
      <c r="C129" s="500"/>
      <c r="D129" s="540"/>
      <c r="E129" s="541"/>
      <c r="F129" s="542"/>
      <c r="G129" s="167">
        <f t="shared" ref="G129:R129" si="21">SUM(G126:G128)</f>
        <v>0</v>
      </c>
      <c r="H129" s="167">
        <f t="shared" si="21"/>
        <v>0</v>
      </c>
      <c r="I129" s="167">
        <f t="shared" si="21"/>
        <v>0</v>
      </c>
      <c r="J129" s="167">
        <f t="shared" si="21"/>
        <v>0</v>
      </c>
      <c r="K129" s="167">
        <f t="shared" si="21"/>
        <v>0</v>
      </c>
      <c r="L129" s="167">
        <f t="shared" si="21"/>
        <v>0</v>
      </c>
      <c r="M129" s="167">
        <f t="shared" si="21"/>
        <v>0</v>
      </c>
      <c r="N129" s="167">
        <f t="shared" si="21"/>
        <v>0</v>
      </c>
      <c r="O129" s="167">
        <f t="shared" si="21"/>
        <v>0</v>
      </c>
      <c r="P129" s="167">
        <f t="shared" si="21"/>
        <v>0</v>
      </c>
      <c r="Q129" s="167">
        <f t="shared" si="21"/>
        <v>0</v>
      </c>
      <c r="R129" s="167">
        <f t="shared" si="21"/>
        <v>0</v>
      </c>
      <c r="S129" s="167">
        <f>SUM(S126:S128)</f>
        <v>0</v>
      </c>
      <c r="T129" s="167">
        <f>SUM(T126:T128)</f>
        <v>0</v>
      </c>
      <c r="U129" s="167">
        <f>SUM(U126:U128)</f>
        <v>0</v>
      </c>
    </row>
    <row r="130" spans="2:21" ht="15.75">
      <c r="B130" s="499" t="s">
        <v>162</v>
      </c>
      <c r="C130" s="499"/>
      <c r="D130" s="501" t="s">
        <v>170</v>
      </c>
      <c r="E130" s="502"/>
      <c r="F130" s="503"/>
      <c r="G130" s="13">
        <f>-SUMIFS(RINCIAN!$U:$U,RINCIAN!$T:$T,$G$102,RINCIAN!$X:$X,RANGKUMAN!D130,RINCIAN!$P:$P,$G$101)</f>
        <v>0</v>
      </c>
      <c r="H130" s="13">
        <f>-SUMIFS(RINCIAN!$U:$U,RINCIAN!$T:$T,$H$102,RINCIAN!$X:$X,RANGKUMAN!D130,RINCIAN!$P:$P,$G$101)</f>
        <v>0</v>
      </c>
      <c r="I130" s="13">
        <f>-SUMIFS(RINCIAN!$U:$U,RINCIAN!$T:$T,$I$102,RINCIAN!$X:$X,RANGKUMAN!D130,RINCIAN!$P:$P,$G$101)</f>
        <v>0</v>
      </c>
      <c r="J130" s="13">
        <f>-SUMIFS(RINCIAN!$U:$U,RINCIAN!$T:$T,$J$102,RINCIAN!$X:$X,RANGKUMAN!D130,RINCIAN!$P:$P,$J$101)</f>
        <v>0</v>
      </c>
      <c r="K130" s="13">
        <f>-SUMIFS(RINCIAN!$U:$U,RINCIAN!$T:$T,$K$102,RINCIAN!$X:$X,RANGKUMAN!D130,RINCIAN!$P:$P,$J$101)</f>
        <v>0</v>
      </c>
      <c r="L130" s="13">
        <f>-SUMIFS(RINCIAN!$U:$U,RINCIAN!$T:$T,$L$102,RINCIAN!$X:$X,RANGKUMAN!D130,RINCIAN!$P:$P,$J$101)</f>
        <v>0</v>
      </c>
      <c r="M130" s="13">
        <f>-SUMIFS(RINCIAN!$U:$U,RINCIAN!$T:$T,$M$102,RINCIAN!$X:$X,RANGKUMAN!D130,RINCIAN!$P:$P,$M$101)</f>
        <v>0</v>
      </c>
      <c r="N130" s="13">
        <f>-SUMIFS(RINCIAN!$U:$U,RINCIAN!$T:$T,$N$102,RINCIAN!$X:$X,RANGKUMAN!D130,RINCIAN!$P:$P,$M$101)</f>
        <v>0</v>
      </c>
      <c r="O130" s="13">
        <f>-SUMIFS(RINCIAN!$U:$U,RINCIAN!$T:$T,$O$102,RINCIAN!$X:$X,RANGKUMAN!D130,RINCIAN!$P:$P,$M$101)</f>
        <v>0</v>
      </c>
      <c r="P130" s="13">
        <f>-SUMIFS(RINCIAN!$U:$U,RINCIAN!$T:$T,$P$102,RINCIAN!$X:$X,RANGKUMAN!D130,RINCIAN!$P:$P,$P$101)</f>
        <v>0</v>
      </c>
      <c r="Q130" s="13">
        <f>-SUMIFS(RINCIAN!$U:$U,RINCIAN!$T:$T,$Q$102,RINCIAN!$X:$X,RANGKUMAN!D130,RINCIAN!$P:$P,$P$101)</f>
        <v>0</v>
      </c>
      <c r="R130" s="13">
        <f>-SUMIFS(RINCIAN!$U:$U,RINCIAN!$T:$T,$R$102,RINCIAN!$X:$X,RANGKUMAN!D130,RINCIAN!$P:$P,$P$101)</f>
        <v>0</v>
      </c>
      <c r="S130" s="13">
        <f t="shared" ref="S130:S135" si="22">+G130+J130+M130+P130</f>
        <v>0</v>
      </c>
      <c r="T130" s="13">
        <f t="shared" ref="T130:U135" si="23">+H130+K130+N130+Q130</f>
        <v>0</v>
      </c>
      <c r="U130" s="13">
        <f t="shared" si="23"/>
        <v>0</v>
      </c>
    </row>
    <row r="131" spans="2:21" ht="15.75">
      <c r="B131" s="499"/>
      <c r="C131" s="499"/>
      <c r="D131" s="501" t="s">
        <v>171</v>
      </c>
      <c r="E131" s="502"/>
      <c r="F131" s="503"/>
      <c r="G131" s="13">
        <f>-SUMIFS(RINCIAN!$U:$U,RINCIAN!$T:$T,$G$102,RINCIAN!$X:$X,RANGKUMAN!D131,RINCIAN!$P:$P,$G$101)</f>
        <v>0</v>
      </c>
      <c r="H131" s="13">
        <f>-SUMIFS(RINCIAN!$U:$U,RINCIAN!$T:$T,$H$102,RINCIAN!$X:$X,RANGKUMAN!D131,RINCIAN!$P:$P,$G$101)</f>
        <v>0</v>
      </c>
      <c r="I131" s="13">
        <f>-SUMIFS(RINCIAN!$U:$U,RINCIAN!$T:$T,$I$102,RINCIAN!$X:$X,RANGKUMAN!D131,RINCIAN!$P:$P,$G$101)</f>
        <v>0</v>
      </c>
      <c r="J131" s="13">
        <f>-SUMIFS(RINCIAN!$U:$U,RINCIAN!$T:$T,$J$102,RINCIAN!$X:$X,RANGKUMAN!D131,RINCIAN!$P:$P,$J$101)</f>
        <v>0</v>
      </c>
      <c r="K131" s="13">
        <f>-SUMIFS(RINCIAN!$U:$U,RINCIAN!$T:$T,$K$102,RINCIAN!$X:$X,RANGKUMAN!D131,RINCIAN!$P:$P,$J$101)</f>
        <v>0</v>
      </c>
      <c r="L131" s="13">
        <f>-SUMIFS(RINCIAN!$U:$U,RINCIAN!$T:$T,$L$102,RINCIAN!$X:$X,RANGKUMAN!D131,RINCIAN!$P:$P,$J$101)</f>
        <v>0</v>
      </c>
      <c r="M131" s="13">
        <f>-SUMIFS(RINCIAN!$U:$U,RINCIAN!$T:$T,$M$102,RINCIAN!$X:$X,RANGKUMAN!D131,RINCIAN!$P:$P,$M$101)</f>
        <v>0</v>
      </c>
      <c r="N131" s="13">
        <f>-SUMIFS(RINCIAN!$U:$U,RINCIAN!$T:$T,$N$102,RINCIAN!$X:$X,RANGKUMAN!D131,RINCIAN!$P:$P,$M$101)</f>
        <v>0</v>
      </c>
      <c r="O131" s="13">
        <f>-SUMIFS(RINCIAN!$U:$U,RINCIAN!$T:$T,$O$102,RINCIAN!$X:$X,RANGKUMAN!D131,RINCIAN!$P:$P,$M$101)</f>
        <v>0</v>
      </c>
      <c r="P131" s="13">
        <f>-SUMIFS(RINCIAN!$U:$U,RINCIAN!$T:$T,$P$102,RINCIAN!$X:$X,RANGKUMAN!D131,RINCIAN!$P:$P,$P$101)</f>
        <v>0</v>
      </c>
      <c r="Q131" s="13">
        <f>-SUMIFS(RINCIAN!$U:$U,RINCIAN!$T:$T,$Q$102,RINCIAN!$X:$X,RANGKUMAN!D131,RINCIAN!$P:$P,$P$101)</f>
        <v>0</v>
      </c>
      <c r="R131" s="13">
        <f>-SUMIFS(RINCIAN!$U:$U,RINCIAN!$T:$T,$R$102,RINCIAN!$X:$X,RANGKUMAN!D131,RINCIAN!$P:$P,$P$101)</f>
        <v>0</v>
      </c>
      <c r="S131" s="13">
        <f t="shared" si="22"/>
        <v>0</v>
      </c>
      <c r="T131" s="13">
        <f t="shared" si="23"/>
        <v>0</v>
      </c>
      <c r="U131" s="13">
        <f t="shared" si="23"/>
        <v>0</v>
      </c>
    </row>
    <row r="132" spans="2:21" ht="15.75">
      <c r="B132" s="499"/>
      <c r="C132" s="499"/>
      <c r="D132" s="501" t="s">
        <v>161</v>
      </c>
      <c r="E132" s="502"/>
      <c r="F132" s="503"/>
      <c r="G132" s="13">
        <f>-SUMIFS(RINCIAN!$U:$U,RINCIAN!$T:$T,$G$102,RINCIAN!$X:$X,RANGKUMAN!D132,RINCIAN!$P:$P,$G$101)</f>
        <v>0</v>
      </c>
      <c r="H132" s="13">
        <f>-SUMIFS(RINCIAN!$U:$U,RINCIAN!$T:$T,$H$102,RINCIAN!$X:$X,RANGKUMAN!D132,RINCIAN!$P:$P,$G$101)</f>
        <v>0</v>
      </c>
      <c r="I132" s="13">
        <f>-SUMIFS(RINCIAN!$U:$U,RINCIAN!$T:$T,$I$102,RINCIAN!$X:$X,RANGKUMAN!D132,RINCIAN!$P:$P,$G$101)</f>
        <v>0</v>
      </c>
      <c r="J132" s="13">
        <f>-SUMIFS(RINCIAN!$U:$U,RINCIAN!$T:$T,$J$102,RINCIAN!$X:$X,RANGKUMAN!D132,RINCIAN!$P:$P,$J$101)</f>
        <v>0</v>
      </c>
      <c r="K132" s="13">
        <f>-SUMIFS(RINCIAN!$U:$U,RINCIAN!$T:$T,$K$102,RINCIAN!$X:$X,RANGKUMAN!D132,RINCIAN!$P:$P,$J$101)</f>
        <v>0</v>
      </c>
      <c r="L132" s="13">
        <f>-SUMIFS(RINCIAN!$U:$U,RINCIAN!$T:$T,$L$102,RINCIAN!$X:$X,RANGKUMAN!D132,RINCIAN!$P:$P,$J$101)</f>
        <v>0</v>
      </c>
      <c r="M132" s="13">
        <f>-SUMIFS(RINCIAN!$U:$U,RINCIAN!$T:$T,$M$102,RINCIAN!$X:$X,RANGKUMAN!D132,RINCIAN!$P:$P,$M$101)</f>
        <v>0</v>
      </c>
      <c r="N132" s="13">
        <f>-SUMIFS(RINCIAN!$U:$U,RINCIAN!$T:$T,$N$102,RINCIAN!$X:$X,RANGKUMAN!D132,RINCIAN!$P:$P,$M$101)</f>
        <v>0</v>
      </c>
      <c r="O132" s="13">
        <f>-SUMIFS(RINCIAN!$U:$U,RINCIAN!$T:$T,$O$102,RINCIAN!$X:$X,RANGKUMAN!D132,RINCIAN!$P:$P,$M$101)</f>
        <v>0</v>
      </c>
      <c r="P132" s="13">
        <f>-SUMIFS(RINCIAN!$U:$U,RINCIAN!$T:$T,$P$102,RINCIAN!$X:$X,RANGKUMAN!D132,RINCIAN!$P:$P,$P$101)</f>
        <v>0</v>
      </c>
      <c r="Q132" s="13">
        <f>-SUMIFS(RINCIAN!$U:$U,RINCIAN!$T:$T,$Q$102,RINCIAN!$X:$X,RANGKUMAN!D132,RINCIAN!$P:$P,$P$101)</f>
        <v>0</v>
      </c>
      <c r="R132" s="13">
        <f>-SUMIFS(RINCIAN!$U:$U,RINCIAN!$T:$T,$R$102,RINCIAN!$X:$X,RANGKUMAN!D132,RINCIAN!$P:$P,$P$101)</f>
        <v>0</v>
      </c>
      <c r="S132" s="13">
        <f t="shared" si="22"/>
        <v>0</v>
      </c>
      <c r="T132" s="13">
        <f t="shared" si="23"/>
        <v>0</v>
      </c>
      <c r="U132" s="13">
        <f t="shared" si="23"/>
        <v>0</v>
      </c>
    </row>
    <row r="133" spans="2:21" ht="15.75">
      <c r="B133" s="499"/>
      <c r="C133" s="499"/>
      <c r="D133" s="501" t="s">
        <v>172</v>
      </c>
      <c r="E133" s="502"/>
      <c r="F133" s="503"/>
      <c r="G133" s="13">
        <f>-SUMIFS(RINCIAN!$U:$U,RINCIAN!$T:$T,$G$102,RINCIAN!$X:$X,RANGKUMAN!D133,RINCIAN!$P:$P,$G$101)</f>
        <v>0</v>
      </c>
      <c r="H133" s="13">
        <f>-SUMIFS(RINCIAN!$U:$U,RINCIAN!$T:$T,$H$102,RINCIAN!$X:$X,RANGKUMAN!D133,RINCIAN!$P:$P,$G$101)</f>
        <v>0</v>
      </c>
      <c r="I133" s="13">
        <f>-SUMIFS(RINCIAN!$U:$U,RINCIAN!$T:$T,$I$102,RINCIAN!$X:$X,RANGKUMAN!D133,RINCIAN!$P:$P,$G$101)</f>
        <v>0</v>
      </c>
      <c r="J133" s="13">
        <f>-SUMIFS(RINCIAN!$U:$U,RINCIAN!$T:$T,$J$102,RINCIAN!$X:$X,RANGKUMAN!D133,RINCIAN!$P:$P,$J$101)</f>
        <v>0</v>
      </c>
      <c r="K133" s="13">
        <f>-SUMIFS(RINCIAN!$U:$U,RINCIAN!$T:$T,$K$102,RINCIAN!$X:$X,RANGKUMAN!D133,RINCIAN!$P:$P,$J$101)</f>
        <v>0</v>
      </c>
      <c r="L133" s="13">
        <f>-SUMIFS(RINCIAN!$U:$U,RINCIAN!$T:$T,$L$102,RINCIAN!$X:$X,RANGKUMAN!D133,RINCIAN!$P:$P,$J$101)</f>
        <v>0</v>
      </c>
      <c r="M133" s="13">
        <f>-SUMIFS(RINCIAN!$U:$U,RINCIAN!$T:$T,$M$102,RINCIAN!$X:$X,RANGKUMAN!D133,RINCIAN!$P:$P,$M$101)</f>
        <v>0</v>
      </c>
      <c r="N133" s="13">
        <f>-SUMIFS(RINCIAN!$U:$U,RINCIAN!$T:$T,$N$102,RINCIAN!$X:$X,RANGKUMAN!D133,RINCIAN!$P:$P,$M$101)</f>
        <v>0</v>
      </c>
      <c r="O133" s="13">
        <f>-SUMIFS(RINCIAN!$U:$U,RINCIAN!$T:$T,$O$102,RINCIAN!$X:$X,RANGKUMAN!D133,RINCIAN!$P:$P,$M$101)</f>
        <v>0</v>
      </c>
      <c r="P133" s="13">
        <f>-SUMIFS(RINCIAN!$U:$U,RINCIAN!$T:$T,$P$102,RINCIAN!$X:$X,RANGKUMAN!D133,RINCIAN!$P:$P,$P$101)</f>
        <v>0</v>
      </c>
      <c r="Q133" s="13">
        <f>-SUMIFS(RINCIAN!$U:$U,RINCIAN!$T:$T,$Q$102,RINCIAN!$X:$X,RANGKUMAN!D133,RINCIAN!$P:$P,$P$101)</f>
        <v>0</v>
      </c>
      <c r="R133" s="13">
        <f>-SUMIFS(RINCIAN!$U:$U,RINCIAN!$T:$T,$R$102,RINCIAN!$X:$X,RANGKUMAN!D133,RINCIAN!$P:$P,$P$101)</f>
        <v>0</v>
      </c>
      <c r="S133" s="13">
        <f t="shared" si="22"/>
        <v>0</v>
      </c>
      <c r="T133" s="13">
        <f t="shared" si="23"/>
        <v>0</v>
      </c>
      <c r="U133" s="13">
        <f t="shared" si="23"/>
        <v>0</v>
      </c>
    </row>
    <row r="134" spans="2:21" ht="15.75">
      <c r="B134" s="499"/>
      <c r="C134" s="499"/>
      <c r="D134" s="501" t="s">
        <v>173</v>
      </c>
      <c r="E134" s="502"/>
      <c r="F134" s="503"/>
      <c r="G134" s="13">
        <f>-SUMIFS(RINCIAN!$U:$U,RINCIAN!$T:$T,$G$102,RINCIAN!$X:$X,RANGKUMAN!D134,RINCIAN!$P:$P,$G$101)</f>
        <v>0</v>
      </c>
      <c r="H134" s="13">
        <f>-SUMIFS(RINCIAN!$U:$U,RINCIAN!$T:$T,$H$102,RINCIAN!$X:$X,RANGKUMAN!D134,RINCIAN!$P:$P,$G$101)</f>
        <v>0</v>
      </c>
      <c r="I134" s="13">
        <f>-SUMIFS(RINCIAN!$U:$U,RINCIAN!$T:$T,$I$102,RINCIAN!$X:$X,RANGKUMAN!D134,RINCIAN!$P:$P,$G$101)</f>
        <v>0</v>
      </c>
      <c r="J134" s="13">
        <f>-SUMIFS(RINCIAN!$U:$U,RINCIAN!$T:$T,$J$102,RINCIAN!$X:$X,RANGKUMAN!D134,RINCIAN!$P:$P,$J$101)</f>
        <v>0</v>
      </c>
      <c r="K134" s="13">
        <f>-SUMIFS(RINCIAN!$U:$U,RINCIAN!$T:$T,$K$102,RINCIAN!$X:$X,RANGKUMAN!D134,RINCIAN!$P:$P,$J$101)</f>
        <v>0</v>
      </c>
      <c r="L134" s="13">
        <f>-SUMIFS(RINCIAN!$U:$U,RINCIAN!$T:$T,$L$102,RINCIAN!$X:$X,RANGKUMAN!D134,RINCIAN!$P:$P,$J$101)</f>
        <v>0</v>
      </c>
      <c r="M134" s="13">
        <f>-SUMIFS(RINCIAN!$U:$U,RINCIAN!$T:$T,$M$102,RINCIAN!$X:$X,RANGKUMAN!D134,RINCIAN!$P:$P,$M$101)</f>
        <v>0</v>
      </c>
      <c r="N134" s="13">
        <f>-SUMIFS(RINCIAN!$U:$U,RINCIAN!$T:$T,$N$102,RINCIAN!$X:$X,RANGKUMAN!D134,RINCIAN!$P:$P,$M$101)</f>
        <v>0</v>
      </c>
      <c r="O134" s="13">
        <f>-SUMIFS(RINCIAN!$U:$U,RINCIAN!$T:$T,$O$102,RINCIAN!$X:$X,RANGKUMAN!D134,RINCIAN!$P:$P,$M$101)</f>
        <v>0</v>
      </c>
      <c r="P134" s="13">
        <f>-SUMIFS(RINCIAN!$U:$U,RINCIAN!$T:$T,$P$102,RINCIAN!$X:$X,RANGKUMAN!D134,RINCIAN!$P:$P,$P$101)</f>
        <v>0</v>
      </c>
      <c r="Q134" s="13">
        <f>-SUMIFS(RINCIAN!$U:$U,RINCIAN!$T:$T,$Q$102,RINCIAN!$X:$X,RANGKUMAN!D134,RINCIAN!$P:$P,$P$101)</f>
        <v>0</v>
      </c>
      <c r="R134" s="13">
        <f>-SUMIFS(RINCIAN!$U:$U,RINCIAN!$T:$T,$R$102,RINCIAN!$X:$X,RANGKUMAN!D134,RINCIAN!$P:$P,$P$101)</f>
        <v>0</v>
      </c>
      <c r="S134" s="13">
        <f t="shared" si="22"/>
        <v>0</v>
      </c>
      <c r="T134" s="13">
        <f t="shared" si="23"/>
        <v>0</v>
      </c>
      <c r="U134" s="13">
        <f t="shared" si="23"/>
        <v>0</v>
      </c>
    </row>
    <row r="135" spans="2:21" ht="15.75">
      <c r="B135" s="499"/>
      <c r="C135" s="499"/>
      <c r="D135" s="501" t="s">
        <v>174</v>
      </c>
      <c r="E135" s="502"/>
      <c r="F135" s="503"/>
      <c r="G135" s="13">
        <f>-SUMIFS(RINCIAN!$U:$U,RINCIAN!$T:$T,$G$102,RINCIAN!$X:$X,RANGKUMAN!D135,RINCIAN!$P:$P,$G$101)</f>
        <v>0</v>
      </c>
      <c r="H135" s="13">
        <f>-SUMIFS(RINCIAN!$U:$U,RINCIAN!$T:$T,$H$102,RINCIAN!$X:$X,RANGKUMAN!D135,RINCIAN!$P:$P,$G$101)</f>
        <v>0</v>
      </c>
      <c r="I135" s="13">
        <f>-SUMIFS(RINCIAN!$U:$U,RINCIAN!$T:$T,$I$102,RINCIAN!$X:$X,RANGKUMAN!D135,RINCIAN!$P:$P,$G$101)</f>
        <v>0</v>
      </c>
      <c r="J135" s="13">
        <f>-SUMIFS(RINCIAN!$U:$U,RINCIAN!$T:$T,$J$102,RINCIAN!$X:$X,RANGKUMAN!D135,RINCIAN!$P:$P,$J$101)</f>
        <v>0</v>
      </c>
      <c r="K135" s="13">
        <f>-SUMIFS(RINCIAN!$U:$U,RINCIAN!$T:$T,$K$102,RINCIAN!$X:$X,RANGKUMAN!D135,RINCIAN!$P:$P,$J$101)</f>
        <v>0</v>
      </c>
      <c r="L135" s="13">
        <f>-SUMIFS(RINCIAN!$U:$U,RINCIAN!$T:$T,$L$102,RINCIAN!$X:$X,RANGKUMAN!D135,RINCIAN!$P:$P,$J$101)</f>
        <v>0</v>
      </c>
      <c r="M135" s="13">
        <f>-SUMIFS(RINCIAN!$U:$U,RINCIAN!$T:$T,$M$102,RINCIAN!$X:$X,RANGKUMAN!D135,RINCIAN!$P:$P,$M$101)</f>
        <v>0</v>
      </c>
      <c r="N135" s="13">
        <f>-SUMIFS(RINCIAN!$U:$U,RINCIAN!$T:$T,$N$102,RINCIAN!$X:$X,RANGKUMAN!D135,RINCIAN!$P:$P,$M$101)</f>
        <v>0</v>
      </c>
      <c r="O135" s="13">
        <f>-SUMIFS(RINCIAN!$U:$U,RINCIAN!$T:$T,$O$102,RINCIAN!$X:$X,RANGKUMAN!D135,RINCIAN!$P:$P,$M$101)</f>
        <v>0</v>
      </c>
      <c r="P135" s="13">
        <f>-SUMIFS(RINCIAN!$U:$U,RINCIAN!$T:$T,$P$102,RINCIAN!$X:$X,RANGKUMAN!D135,RINCIAN!$P:$P,$P$101)</f>
        <v>0</v>
      </c>
      <c r="Q135" s="13">
        <f>-SUMIFS(RINCIAN!$U:$U,RINCIAN!$T:$T,$Q$102,RINCIAN!$X:$X,RANGKUMAN!D135,RINCIAN!$P:$P,$P$101)</f>
        <v>0</v>
      </c>
      <c r="R135" s="13">
        <f>-SUMIFS(RINCIAN!$U:$U,RINCIAN!$T:$T,$R$102,RINCIAN!$X:$X,RANGKUMAN!D135,RINCIAN!$P:$P,$P$101)</f>
        <v>0</v>
      </c>
      <c r="S135" s="13">
        <f t="shared" si="22"/>
        <v>0</v>
      </c>
      <c r="T135" s="13">
        <f t="shared" si="23"/>
        <v>0</v>
      </c>
      <c r="U135" s="13">
        <f t="shared" si="23"/>
        <v>0</v>
      </c>
    </row>
    <row r="136" spans="2:21" ht="15.75">
      <c r="B136" s="500" t="s">
        <v>14</v>
      </c>
      <c r="C136" s="500"/>
      <c r="D136" s="540"/>
      <c r="E136" s="541"/>
      <c r="F136" s="542"/>
      <c r="G136" s="167">
        <f t="shared" ref="G136:R136" si="24">SUM(G130:G135)</f>
        <v>0</v>
      </c>
      <c r="H136" s="167">
        <f t="shared" si="24"/>
        <v>0</v>
      </c>
      <c r="I136" s="167">
        <f t="shared" si="24"/>
        <v>0</v>
      </c>
      <c r="J136" s="167">
        <f t="shared" si="24"/>
        <v>0</v>
      </c>
      <c r="K136" s="167">
        <f t="shared" si="24"/>
        <v>0</v>
      </c>
      <c r="L136" s="167">
        <f t="shared" si="24"/>
        <v>0</v>
      </c>
      <c r="M136" s="167">
        <f t="shared" si="24"/>
        <v>0</v>
      </c>
      <c r="N136" s="167">
        <f t="shared" si="24"/>
        <v>0</v>
      </c>
      <c r="O136" s="167">
        <f t="shared" si="24"/>
        <v>0</v>
      </c>
      <c r="P136" s="167">
        <f t="shared" si="24"/>
        <v>0</v>
      </c>
      <c r="Q136" s="167">
        <f t="shared" si="24"/>
        <v>0</v>
      </c>
      <c r="R136" s="167">
        <f t="shared" si="24"/>
        <v>0</v>
      </c>
      <c r="S136" s="167">
        <f>SUM(S130:S135)</f>
        <v>0</v>
      </c>
      <c r="T136" s="167">
        <f>SUM(T130:T135)</f>
        <v>0</v>
      </c>
      <c r="U136" s="167">
        <f>SUM(U130:U135)</f>
        <v>0</v>
      </c>
    </row>
    <row r="137" spans="2:21" ht="15.75">
      <c r="B137" s="281" t="s">
        <v>167</v>
      </c>
      <c r="C137" s="281"/>
      <c r="D137" s="543" t="s">
        <v>175</v>
      </c>
      <c r="E137" s="544"/>
      <c r="F137" s="545"/>
      <c r="G137" s="13">
        <f>-SUMIFS(RINCIAN!$U:$U,RINCIAN!$T:$T,$G$102,RINCIAN!$X:$X,RANGKUMAN!D137,RINCIAN!$P:$P,$G$101)</f>
        <v>0</v>
      </c>
      <c r="H137" s="13">
        <f>-SUMIFS(RINCIAN!$U:$U,RINCIAN!$T:$T,$H$102,RINCIAN!$X:$X,RANGKUMAN!D137,RINCIAN!$P:$P,$G$101)</f>
        <v>0</v>
      </c>
      <c r="I137" s="13">
        <f>-SUMIFS(RINCIAN!$U:$U,RINCIAN!$T:$T,$I$102,RINCIAN!$X:$X,RANGKUMAN!D137,RINCIAN!$P:$P,$G$101)</f>
        <v>0</v>
      </c>
      <c r="J137" s="13">
        <f>-SUMIFS(RINCIAN!$U:$U,RINCIAN!$T:$T,$J$102,RINCIAN!$X:$X,RANGKUMAN!D137,RINCIAN!$P:$P,$J$101)</f>
        <v>0</v>
      </c>
      <c r="K137" s="13">
        <f>-SUMIFS(RINCIAN!$U:$U,RINCIAN!$T:$T,$K$102,RINCIAN!$X:$X,RANGKUMAN!D137,RINCIAN!$P:$P,$J$101)</f>
        <v>0</v>
      </c>
      <c r="L137" s="13">
        <f>-SUMIFS(RINCIAN!$U:$U,RINCIAN!$T:$T,$L$102,RINCIAN!$X:$X,RANGKUMAN!D137,RINCIAN!$P:$P,$J$101)</f>
        <v>0</v>
      </c>
      <c r="M137" s="13">
        <f>-SUMIFS(RINCIAN!$U:$U,RINCIAN!$T:$T,$M$102,RINCIAN!$X:$X,RANGKUMAN!D137,RINCIAN!$P:$P,$M$101)</f>
        <v>0</v>
      </c>
      <c r="N137" s="13">
        <f>-SUMIFS(RINCIAN!$U:$U,RINCIAN!$T:$T,$N$102,RINCIAN!$X:$X,RANGKUMAN!D137,RINCIAN!$P:$P,$M$101)</f>
        <v>0</v>
      </c>
      <c r="O137" s="13">
        <f>-SUMIFS(RINCIAN!$U:$U,RINCIAN!$T:$T,$O$102,RINCIAN!$X:$X,RANGKUMAN!D137,RINCIAN!$P:$P,$M$101)</f>
        <v>0</v>
      </c>
      <c r="P137" s="13">
        <f>-SUMIFS(RINCIAN!$U:$U,RINCIAN!$T:$T,$P$102,RINCIAN!$X:$X,RANGKUMAN!D137,RINCIAN!$P:$P,$P$101)</f>
        <v>0</v>
      </c>
      <c r="Q137" s="13">
        <f>-SUMIFS(RINCIAN!$U:$U,RINCIAN!$T:$T,$Q$102,RINCIAN!$X:$X,RANGKUMAN!D137,RINCIAN!$P:$P,$P$101)</f>
        <v>0</v>
      </c>
      <c r="R137" s="13">
        <f>-SUMIFS(RINCIAN!$U:$U,RINCIAN!$T:$T,$R$102,RINCIAN!$X:$X,RANGKUMAN!D137,RINCIAN!$P:$P,$P$101)</f>
        <v>0</v>
      </c>
      <c r="S137" s="13">
        <f>+G137+J137+M137+P137</f>
        <v>0</v>
      </c>
      <c r="T137" s="13">
        <f>+H137+K137+N137+Q137</f>
        <v>0</v>
      </c>
      <c r="U137" s="13">
        <f>+I137+L137+O137+R137</f>
        <v>0</v>
      </c>
    </row>
    <row r="138" spans="2:21" ht="15.75">
      <c r="B138" s="500" t="s">
        <v>14</v>
      </c>
      <c r="C138" s="500"/>
      <c r="D138" s="540"/>
      <c r="E138" s="541"/>
      <c r="F138" s="542"/>
      <c r="G138" s="167">
        <f t="shared" ref="G138:U138" si="25">SUM(G137)</f>
        <v>0</v>
      </c>
      <c r="H138" s="167">
        <f t="shared" si="25"/>
        <v>0</v>
      </c>
      <c r="I138" s="167">
        <f t="shared" si="25"/>
        <v>0</v>
      </c>
      <c r="J138" s="167">
        <f t="shared" si="25"/>
        <v>0</v>
      </c>
      <c r="K138" s="167">
        <f t="shared" si="25"/>
        <v>0</v>
      </c>
      <c r="L138" s="167">
        <f t="shared" si="25"/>
        <v>0</v>
      </c>
      <c r="M138" s="167">
        <f t="shared" si="25"/>
        <v>0</v>
      </c>
      <c r="N138" s="167">
        <f t="shared" si="25"/>
        <v>0</v>
      </c>
      <c r="O138" s="167">
        <f t="shared" si="25"/>
        <v>0</v>
      </c>
      <c r="P138" s="167">
        <f t="shared" si="25"/>
        <v>0</v>
      </c>
      <c r="Q138" s="167">
        <f t="shared" si="25"/>
        <v>0</v>
      </c>
      <c r="R138" s="167">
        <f t="shared" si="25"/>
        <v>0</v>
      </c>
      <c r="S138" s="167">
        <f t="shared" si="25"/>
        <v>0</v>
      </c>
      <c r="T138" s="167">
        <f t="shared" si="25"/>
        <v>0</v>
      </c>
      <c r="U138" s="167">
        <f t="shared" si="25"/>
        <v>0</v>
      </c>
    </row>
    <row r="139" spans="2:21" ht="15.75">
      <c r="B139" s="499" t="s">
        <v>163</v>
      </c>
      <c r="C139" s="499"/>
      <c r="D139" s="501" t="s">
        <v>164</v>
      </c>
      <c r="E139" s="502"/>
      <c r="F139" s="503"/>
      <c r="G139" s="13">
        <f>-SUMIFS(RINCIAN!$U:$U,RINCIAN!$T:$T,$G$102,RINCIAN!$X:$X,RANGKUMAN!D139,RINCIAN!$P:$P,$G$101)</f>
        <v>0</v>
      </c>
      <c r="H139" s="13">
        <f>-SUMIFS(RINCIAN!$U:$U,RINCIAN!$T:$T,$H$102,RINCIAN!$X:$X,RANGKUMAN!D139,RINCIAN!$P:$P,$G$101)</f>
        <v>0</v>
      </c>
      <c r="I139" s="13">
        <f>-SUMIFS(RINCIAN!$U:$U,RINCIAN!$T:$T,$I$102,RINCIAN!$X:$X,RANGKUMAN!D139,RINCIAN!$P:$P,$G$101)</f>
        <v>0</v>
      </c>
      <c r="J139" s="13">
        <f>-SUMIFS(RINCIAN!$U:$U,RINCIAN!$T:$T,$J$102,RINCIAN!$X:$X,RANGKUMAN!D139,RINCIAN!$P:$P,$J$101)</f>
        <v>0</v>
      </c>
      <c r="K139" s="13">
        <f>-SUMIFS(RINCIAN!$U:$U,RINCIAN!$T:$T,$K$102,RINCIAN!$X:$X,RANGKUMAN!D139,RINCIAN!$P:$P,$J$101)</f>
        <v>0</v>
      </c>
      <c r="L139" s="13">
        <f>-SUMIFS(RINCIAN!$U:$U,RINCIAN!$T:$T,$L$102,RINCIAN!$X:$X,RANGKUMAN!D139,RINCIAN!$P:$P,$J$101)</f>
        <v>0</v>
      </c>
      <c r="M139" s="13">
        <f>-SUMIFS(RINCIAN!$U:$U,RINCIAN!$T:$T,$M$102,RINCIAN!$X:$X,RANGKUMAN!D139,RINCIAN!$P:$P,$M$101)</f>
        <v>0</v>
      </c>
      <c r="N139" s="13">
        <f>-SUMIFS(RINCIAN!$U:$U,RINCIAN!$T:$T,$N$102,RINCIAN!$X:$X,RANGKUMAN!D139,RINCIAN!$P:$P,$M$101)</f>
        <v>0</v>
      </c>
      <c r="O139" s="13">
        <f>-SUMIFS(RINCIAN!$U:$U,RINCIAN!$T:$T,$O$102,RINCIAN!$X:$X,RANGKUMAN!D139,RINCIAN!$P:$P,$M$101)</f>
        <v>0</v>
      </c>
      <c r="P139" s="13">
        <f>-SUMIFS(RINCIAN!$U:$U,RINCIAN!$T:$T,$P$102,RINCIAN!$X:$X,RANGKUMAN!D139,RINCIAN!$P:$P,$P$101)</f>
        <v>0</v>
      </c>
      <c r="Q139" s="13">
        <f>-SUMIFS(RINCIAN!$U:$U,RINCIAN!$T:$T,$Q$102,RINCIAN!$X:$X,RANGKUMAN!D139,RINCIAN!$P:$P,$P$101)</f>
        <v>0</v>
      </c>
      <c r="R139" s="13">
        <f>-SUMIFS(RINCIAN!$U:$U,RINCIAN!$T:$T,$R$102,RINCIAN!$X:$X,RANGKUMAN!D139,RINCIAN!$P:$P,$P$101)</f>
        <v>0</v>
      </c>
      <c r="S139" s="13">
        <f t="shared" ref="S139:U140" si="26">+G139+J139+M139+P139</f>
        <v>0</v>
      </c>
      <c r="T139" s="13">
        <f t="shared" si="26"/>
        <v>0</v>
      </c>
      <c r="U139" s="13">
        <f t="shared" si="26"/>
        <v>0</v>
      </c>
    </row>
    <row r="140" spans="2:21" ht="15.75">
      <c r="B140" s="499"/>
      <c r="C140" s="499"/>
      <c r="D140" s="501" t="s">
        <v>19</v>
      </c>
      <c r="E140" s="502"/>
      <c r="F140" s="503"/>
      <c r="G140" s="13">
        <f>-SUMIFS(RINCIAN!$U:$U,RINCIAN!$T:$T,$G$102,RINCIAN!$X:$X,RANGKUMAN!D140,RINCIAN!$P:$P,$G$101)</f>
        <v>0</v>
      </c>
      <c r="H140" s="13">
        <f>-SUMIFS(RINCIAN!$U:$U,RINCIAN!$T:$T,$H$102,RINCIAN!$X:$X,RANGKUMAN!D140,RINCIAN!$P:$P,$G$101)</f>
        <v>0</v>
      </c>
      <c r="I140" s="13">
        <f>-SUMIFS(RINCIAN!$U:$U,RINCIAN!$T:$T,$I$102,RINCIAN!$X:$X,RANGKUMAN!D140,RINCIAN!$P:$P,$G$101)</f>
        <v>0</v>
      </c>
      <c r="J140" s="13">
        <f>-SUMIFS(RINCIAN!$U:$U,RINCIAN!$T:$T,$J$102,RINCIAN!$X:$X,RANGKUMAN!D140,RINCIAN!$P:$P,$J$101)</f>
        <v>0</v>
      </c>
      <c r="K140" s="13">
        <f>-SUMIFS(RINCIAN!$U:$U,RINCIAN!$T:$T,$K$102,RINCIAN!$X:$X,RANGKUMAN!D140,RINCIAN!$P:$P,$J$101)</f>
        <v>0</v>
      </c>
      <c r="L140" s="13">
        <f>-SUMIFS(RINCIAN!$U:$U,RINCIAN!$T:$T,$L$102,RINCIAN!$X:$X,RANGKUMAN!D140,RINCIAN!$P:$P,$J$101)</f>
        <v>0</v>
      </c>
      <c r="M140" s="13">
        <f>-SUMIFS(RINCIAN!$U:$U,RINCIAN!$T:$T,$M$102,RINCIAN!$X:$X,RANGKUMAN!D140,RINCIAN!$P:$P,$M$101)</f>
        <v>0</v>
      </c>
      <c r="N140" s="13">
        <f>-SUMIFS(RINCIAN!$U:$U,RINCIAN!$T:$T,$N$102,RINCIAN!$X:$X,RANGKUMAN!D140,RINCIAN!$P:$P,$M$101)</f>
        <v>0</v>
      </c>
      <c r="O140" s="13">
        <f>-SUMIFS(RINCIAN!$U:$U,RINCIAN!$T:$T,$O$102,RINCIAN!$X:$X,RANGKUMAN!D140,RINCIAN!$P:$P,$M$101)</f>
        <v>0</v>
      </c>
      <c r="P140" s="13">
        <f>-SUMIFS(RINCIAN!$U:$U,RINCIAN!$T:$T,$P$102,RINCIAN!$X:$X,RANGKUMAN!D140,RINCIAN!$P:$P,$P$101)</f>
        <v>0</v>
      </c>
      <c r="Q140" s="13">
        <f>-SUMIFS(RINCIAN!$U:$U,RINCIAN!$T:$T,$Q$102,RINCIAN!$X:$X,RANGKUMAN!D140,RINCIAN!$P:$P,$P$101)</f>
        <v>0</v>
      </c>
      <c r="R140" s="13">
        <f>-SUMIFS(RINCIAN!$U:$U,RINCIAN!$T:$T,$R$102,RINCIAN!$X:$X,RANGKUMAN!D140,RINCIAN!$P:$P,$P$101)</f>
        <v>0</v>
      </c>
      <c r="S140" s="13">
        <f t="shared" si="26"/>
        <v>0</v>
      </c>
      <c r="T140" s="13">
        <f t="shared" si="26"/>
        <v>0</v>
      </c>
      <c r="U140" s="13">
        <f t="shared" si="26"/>
        <v>0</v>
      </c>
    </row>
    <row r="141" spans="2:21" ht="15.75">
      <c r="B141" s="500" t="s">
        <v>14</v>
      </c>
      <c r="C141" s="500"/>
      <c r="D141" s="540"/>
      <c r="E141" s="541"/>
      <c r="F141" s="542"/>
      <c r="G141" s="167">
        <f>SUM(G139:G140)</f>
        <v>0</v>
      </c>
      <c r="H141" s="167">
        <f t="shared" ref="H141:U141" si="27">SUM(H139:H140)</f>
        <v>0</v>
      </c>
      <c r="I141" s="167">
        <f t="shared" si="27"/>
        <v>0</v>
      </c>
      <c r="J141" s="167">
        <f t="shared" si="27"/>
        <v>0</v>
      </c>
      <c r="K141" s="167">
        <f t="shared" si="27"/>
        <v>0</v>
      </c>
      <c r="L141" s="167">
        <f t="shared" si="27"/>
        <v>0</v>
      </c>
      <c r="M141" s="167">
        <f t="shared" si="27"/>
        <v>0</v>
      </c>
      <c r="N141" s="167">
        <f t="shared" si="27"/>
        <v>0</v>
      </c>
      <c r="O141" s="167">
        <f t="shared" si="27"/>
        <v>0</v>
      </c>
      <c r="P141" s="167">
        <f t="shared" si="27"/>
        <v>0</v>
      </c>
      <c r="Q141" s="167">
        <f t="shared" si="27"/>
        <v>0</v>
      </c>
      <c r="R141" s="167">
        <f t="shared" si="27"/>
        <v>0</v>
      </c>
      <c r="S141" s="167">
        <f t="shared" si="27"/>
        <v>0</v>
      </c>
      <c r="T141" s="167">
        <f t="shared" si="27"/>
        <v>0</v>
      </c>
      <c r="U141" s="167">
        <f t="shared" si="27"/>
        <v>0</v>
      </c>
    </row>
    <row r="142" spans="2:21" ht="15.75">
      <c r="B142" s="529" t="s">
        <v>14</v>
      </c>
      <c r="C142" s="530"/>
      <c r="D142" s="530"/>
      <c r="E142" s="530"/>
      <c r="F142" s="531"/>
      <c r="G142" s="143">
        <f t="shared" ref="G142:U142" si="28">+G104+G114+G116+G125+G129+G136+G138+G141</f>
        <v>0</v>
      </c>
      <c r="H142" s="143">
        <f t="shared" si="28"/>
        <v>0</v>
      </c>
      <c r="I142" s="143">
        <f t="shared" si="28"/>
        <v>0</v>
      </c>
      <c r="J142" s="144">
        <f t="shared" si="28"/>
        <v>0</v>
      </c>
      <c r="K142" s="144">
        <f t="shared" si="28"/>
        <v>0</v>
      </c>
      <c r="L142" s="144">
        <f t="shared" si="28"/>
        <v>0</v>
      </c>
      <c r="M142" s="145">
        <f t="shared" si="28"/>
        <v>0</v>
      </c>
      <c r="N142" s="145">
        <f t="shared" si="28"/>
        <v>0</v>
      </c>
      <c r="O142" s="145">
        <f t="shared" si="28"/>
        <v>0</v>
      </c>
      <c r="P142" s="146">
        <f t="shared" si="28"/>
        <v>0</v>
      </c>
      <c r="Q142" s="146">
        <f t="shared" si="28"/>
        <v>0</v>
      </c>
      <c r="R142" s="146">
        <f t="shared" si="28"/>
        <v>0</v>
      </c>
      <c r="S142" s="147">
        <f t="shared" si="28"/>
        <v>0</v>
      </c>
      <c r="T142" s="147">
        <f t="shared" si="28"/>
        <v>0</v>
      </c>
      <c r="U142" s="147">
        <f t="shared" si="28"/>
        <v>0</v>
      </c>
    </row>
    <row r="143" spans="2:21" ht="15.75">
      <c r="B143" s="529" t="s">
        <v>25</v>
      </c>
      <c r="C143" s="530"/>
      <c r="D143" s="530"/>
      <c r="E143" s="530"/>
      <c r="F143" s="531"/>
      <c r="G143" s="143">
        <f>+G142*KURS!$G$28</f>
        <v>0</v>
      </c>
      <c r="H143" s="143">
        <f>+H142*KURS!$G$15</f>
        <v>0</v>
      </c>
      <c r="I143" s="143">
        <f>+I142*KURS!$G$12</f>
        <v>0</v>
      </c>
      <c r="J143" s="144">
        <f>+J142*KURS!$G$28</f>
        <v>0</v>
      </c>
      <c r="K143" s="144">
        <f>+K142*KURS!$G$15</f>
        <v>0</v>
      </c>
      <c r="L143" s="144">
        <f>+L142*KURS!$G$12</f>
        <v>0</v>
      </c>
      <c r="M143" s="145">
        <f>+M142*KURS!$G$28</f>
        <v>0</v>
      </c>
      <c r="N143" s="145">
        <f>+N142*KURS!$G$15</f>
        <v>0</v>
      </c>
      <c r="O143" s="145">
        <f>+O142*KURS!$G$12</f>
        <v>0</v>
      </c>
      <c r="P143" s="146">
        <f>+P142*KURS!$G$28</f>
        <v>0</v>
      </c>
      <c r="Q143" s="146">
        <f>+Q142*KURS!$G$15</f>
        <v>0</v>
      </c>
      <c r="R143" s="146">
        <f>+R142*KURS!$G$12</f>
        <v>0</v>
      </c>
      <c r="S143" s="147">
        <f>+S142*KURS!$G$28</f>
        <v>0</v>
      </c>
      <c r="T143" s="147">
        <f>+T142*KURS!$G$15</f>
        <v>0</v>
      </c>
      <c r="U143" s="147">
        <f>+U142*KURS!$G$12</f>
        <v>0</v>
      </c>
    </row>
    <row r="147" spans="1:15" ht="20.25">
      <c r="A147" s="142">
        <f>+A98+1</f>
        <v>4</v>
      </c>
      <c r="B147" s="511" t="s">
        <v>102</v>
      </c>
      <c r="C147" s="511"/>
      <c r="D147" s="511"/>
      <c r="E147" s="511"/>
      <c r="F147" s="511"/>
      <c r="G147" s="103"/>
      <c r="H147" s="103"/>
      <c r="I147" s="103"/>
      <c r="J147" s="103"/>
      <c r="K147" s="103"/>
      <c r="L147" s="103"/>
      <c r="M147" s="103"/>
      <c r="N147" s="103"/>
      <c r="O147" s="103"/>
    </row>
    <row r="148" spans="1:15" ht="20.25">
      <c r="B148" s="510">
        <f>+D1</f>
        <v>42971</v>
      </c>
      <c r="C148" s="510"/>
      <c r="D148" s="510"/>
      <c r="E148" s="510"/>
      <c r="F148" s="510"/>
      <c r="G148" s="104"/>
      <c r="H148" s="104"/>
      <c r="I148" s="104"/>
      <c r="J148" s="104"/>
      <c r="K148" s="104"/>
      <c r="L148" s="104"/>
      <c r="M148" s="104"/>
      <c r="N148" s="104"/>
      <c r="O148" s="104"/>
    </row>
    <row r="149" spans="1:15">
      <c r="B149" s="105"/>
      <c r="C149" s="105"/>
      <c r="D149" s="105"/>
      <c r="E149" s="105"/>
      <c r="F149" s="105"/>
    </row>
    <row r="150" spans="1:15" ht="15.75">
      <c r="B150" s="489" t="s">
        <v>86</v>
      </c>
      <c r="C150" s="507" t="s">
        <v>70</v>
      </c>
      <c r="D150" s="508"/>
      <c r="E150" s="509"/>
      <c r="F150" s="489" t="s">
        <v>4</v>
      </c>
      <c r="G150" s="489" t="s">
        <v>1</v>
      </c>
      <c r="H150" s="489" t="s">
        <v>13</v>
      </c>
    </row>
    <row r="151" spans="1:15" ht="15.75">
      <c r="B151" s="490"/>
      <c r="C151" s="211" t="s">
        <v>4</v>
      </c>
      <c r="D151" s="212" t="s">
        <v>1</v>
      </c>
      <c r="E151" s="210" t="s">
        <v>13</v>
      </c>
      <c r="F151" s="490"/>
      <c r="G151" s="490"/>
      <c r="H151" s="490"/>
    </row>
    <row r="152" spans="1:15" ht="15.75">
      <c r="B152" s="504">
        <v>1</v>
      </c>
      <c r="C152" s="96" t="s">
        <v>101</v>
      </c>
      <c r="D152" s="96"/>
      <c r="E152" s="96"/>
      <c r="F152" s="491">
        <f>SUMIFS('PEMBELIAN VALAS'!$G:$G,'PEMBELIAN VALAS'!$E:$E,C152,'PEMBELIAN VALAS'!$H:$H,$F$150)+SUMIFS('PEMBELIAN VALAS'!$G:$G,'PEMBELIAN VALAS'!$E:$E,C153,'PEMBELIAN VALAS'!$H:$H,$F$150)</f>
        <v>0</v>
      </c>
      <c r="G152" s="491">
        <f>SUMIFS('PEMBELIAN VALAS'!$G:$G,'PEMBELIAN VALAS'!$E:$E,D152,'PEMBELIAN VALAS'!$H:$H,$G$150)+SUMIFS('PEMBELIAN VALAS'!$G:$G,'PEMBELIAN VALAS'!$E:$E,D153,'PEMBELIAN VALAS'!$H:$H,$G$150)</f>
        <v>0</v>
      </c>
      <c r="H152" s="491">
        <f>SUMIFS('PEMBELIAN VALAS'!$G:$G,'PEMBELIAN VALAS'!$E:$E,E153,'PEMBELIAN VALAS'!$H:$H,$H$150)+SUMIFS('PEMBELIAN VALAS'!$G:$G,'PEMBELIAN VALAS'!$E:$E,E152,'PEMBELIAN VALAS'!$H:$H,$H$150)</f>
        <v>0</v>
      </c>
    </row>
    <row r="153" spans="1:15" ht="15.75">
      <c r="B153" s="505"/>
      <c r="C153" s="96" t="s">
        <v>165</v>
      </c>
      <c r="D153" s="96" t="s">
        <v>242</v>
      </c>
      <c r="E153" s="96" t="s">
        <v>165</v>
      </c>
      <c r="F153" s="492"/>
      <c r="G153" s="492"/>
      <c r="H153" s="492"/>
    </row>
    <row r="154" spans="1:15" ht="15.75">
      <c r="B154" s="279">
        <v>2</v>
      </c>
      <c r="C154" s="96" t="s">
        <v>26</v>
      </c>
      <c r="D154" s="96"/>
      <c r="E154" s="96" t="s">
        <v>263</v>
      </c>
      <c r="F154" s="278">
        <f>SUMIFS('PEMBELIAN VALAS'!$G:$G,'PEMBELIAN VALAS'!$E:$E,C154,'PEMBELIAN VALAS'!$H:$H,$F$150)</f>
        <v>0</v>
      </c>
      <c r="G154" s="278">
        <f>SUMIFS('PEMBELIAN VALAS'!$G:$G,'PEMBELIAN VALAS'!$E:$E,C154,'PEMBELIAN VALAS'!$H:$H,$G$150)</f>
        <v>0</v>
      </c>
      <c r="H154" s="224">
        <f>SUMIFS('PEMBELIAN VALAS'!$G:$G,'PEMBELIAN VALAS'!$E:$E,E154,'PEMBELIAN VALAS'!$H:$H,$H$150)</f>
        <v>0</v>
      </c>
    </row>
    <row r="155" spans="1:15" ht="15.75">
      <c r="B155" s="279">
        <v>3</v>
      </c>
      <c r="C155" s="96" t="s">
        <v>27</v>
      </c>
      <c r="D155" s="96" t="s">
        <v>243</v>
      </c>
      <c r="E155" s="96"/>
      <c r="F155" s="278">
        <f>SUMIFS('PEMBELIAN VALAS'!$G:$G,'PEMBELIAN VALAS'!$E:$E,C155,'PEMBELIAN VALAS'!$H:$H,$F$150)</f>
        <v>0</v>
      </c>
      <c r="G155" s="278">
        <f>SUMIFS('PEMBELIAN VALAS'!$G:$G,'PEMBELIAN VALAS'!$E:$E,D155,'PEMBELIAN VALAS'!$H:$H,$G$150)</f>
        <v>0</v>
      </c>
      <c r="H155" s="224">
        <f>SUMIFS('PEMBELIAN VALAS'!$G:$G,'PEMBELIAN VALAS'!$E:$E,C155,'PEMBELIAN VALAS'!$H:$H,$H$150)</f>
        <v>0</v>
      </c>
    </row>
    <row r="156" spans="1:15" ht="15.75">
      <c r="B156" s="279">
        <v>4</v>
      </c>
      <c r="C156" s="96" t="s">
        <v>28</v>
      </c>
      <c r="D156" s="96" t="s">
        <v>244</v>
      </c>
      <c r="E156" s="96"/>
      <c r="F156" s="278">
        <f>SUMIFS('PEMBELIAN VALAS'!$G:$G,'PEMBELIAN VALAS'!$E:$E,C156,'PEMBELIAN VALAS'!$H:$H,$F$150)</f>
        <v>0</v>
      </c>
      <c r="G156" s="278">
        <f>SUMIFS('PEMBELIAN VALAS'!$G:$G,'PEMBELIAN VALAS'!$E:$E,D156,'PEMBELIAN VALAS'!$H:$H,$G$150)</f>
        <v>0</v>
      </c>
      <c r="H156" s="224">
        <f>SUMIFS('PEMBELIAN VALAS'!$G:$G,'PEMBELIAN VALAS'!$E:$E,C156,'PEMBELIAN VALAS'!$H:$H,$H$150)</f>
        <v>0</v>
      </c>
    </row>
    <row r="157" spans="1:15" ht="15.75">
      <c r="B157" s="493" t="s">
        <v>14</v>
      </c>
      <c r="C157" s="494"/>
      <c r="D157" s="274"/>
      <c r="E157" s="274"/>
      <c r="F157" s="225">
        <f>SUM(F152:F156)</f>
        <v>0</v>
      </c>
      <c r="G157" s="225">
        <f>SUM(G152:G156)</f>
        <v>0</v>
      </c>
      <c r="H157" s="225">
        <f>SUM(H152:H156)</f>
        <v>0</v>
      </c>
    </row>
    <row r="158" spans="1:15" ht="15.75">
      <c r="B158" s="493" t="s">
        <v>25</v>
      </c>
      <c r="C158" s="494"/>
      <c r="D158" s="274"/>
      <c r="E158" s="274"/>
      <c r="F158" s="225">
        <f>+F157*KURS!$G$28</f>
        <v>0</v>
      </c>
      <c r="G158" s="225">
        <f>+G157*KURS!$G$15</f>
        <v>0</v>
      </c>
      <c r="H158" s="225">
        <f>+H157*KURS!$G$12</f>
        <v>0</v>
      </c>
    </row>
    <row r="162" spans="1:6" ht="20.25">
      <c r="A162" s="142">
        <f>+A147+1</f>
        <v>5</v>
      </c>
      <c r="B162" s="511" t="s">
        <v>46</v>
      </c>
      <c r="C162" s="511"/>
      <c r="D162" s="511"/>
      <c r="E162" s="511"/>
      <c r="F162" s="511"/>
    </row>
    <row r="163" spans="1:6" ht="20.25">
      <c r="B163" s="510">
        <f>+D1</f>
        <v>42971</v>
      </c>
      <c r="C163" s="510"/>
      <c r="D163" s="510"/>
      <c r="E163" s="510"/>
      <c r="F163" s="510"/>
    </row>
    <row r="164" spans="1:6">
      <c r="B164" s="105"/>
      <c r="C164" s="105"/>
      <c r="D164" s="105"/>
      <c r="E164" s="105"/>
      <c r="F164" s="105"/>
    </row>
    <row r="165" spans="1:6" ht="15.75">
      <c r="B165" s="506" t="s">
        <v>86</v>
      </c>
      <c r="C165" s="506" t="s">
        <v>70</v>
      </c>
      <c r="D165" s="507" t="s">
        <v>4</v>
      </c>
      <c r="E165" s="508"/>
      <c r="F165" s="509"/>
    </row>
    <row r="166" spans="1:6" ht="15.75">
      <c r="B166" s="506"/>
      <c r="C166" s="506"/>
      <c r="D166" s="148" t="s">
        <v>292</v>
      </c>
      <c r="E166" s="148" t="s">
        <v>291</v>
      </c>
      <c r="F166" s="148" t="s">
        <v>277</v>
      </c>
    </row>
    <row r="167" spans="1:6" ht="15.75">
      <c r="B167" s="223">
        <v>1</v>
      </c>
      <c r="C167" s="96" t="s">
        <v>10</v>
      </c>
      <c r="D167" s="224"/>
      <c r="E167" s="224">
        <f>+DEPOSITO!D83</f>
        <v>0</v>
      </c>
      <c r="F167" s="224">
        <v>0</v>
      </c>
    </row>
    <row r="168" spans="1:6" ht="15.75">
      <c r="B168" s="223">
        <v>2</v>
      </c>
      <c r="C168" s="96" t="s">
        <v>26</v>
      </c>
      <c r="D168" s="224"/>
      <c r="E168" s="224">
        <f>+DEPOSITO!D109</f>
        <v>0</v>
      </c>
      <c r="F168" s="224">
        <f>-DEPOSITO!D110</f>
        <v>0</v>
      </c>
    </row>
    <row r="169" spans="1:6" ht="15.75">
      <c r="B169" s="223">
        <v>3</v>
      </c>
      <c r="C169" s="96" t="s">
        <v>27</v>
      </c>
      <c r="D169" s="224">
        <v>0</v>
      </c>
      <c r="E169" s="234">
        <f>+DEPOSITO!D95</f>
        <v>0</v>
      </c>
      <c r="F169" s="224">
        <f>-DEPOSITO!D96</f>
        <v>0</v>
      </c>
    </row>
    <row r="170" spans="1:6" ht="15.75">
      <c r="B170" s="223">
        <v>4</v>
      </c>
      <c r="C170" s="96" t="s">
        <v>28</v>
      </c>
      <c r="D170" s="224">
        <v>0</v>
      </c>
      <c r="E170" s="234">
        <f>+DEPOSITO!D121</f>
        <v>0</v>
      </c>
      <c r="F170" s="224">
        <v>0</v>
      </c>
    </row>
    <row r="171" spans="1:6" ht="15.75">
      <c r="B171" s="512" t="s">
        <v>14</v>
      </c>
      <c r="C171" s="512"/>
      <c r="D171" s="225">
        <v>0</v>
      </c>
      <c r="E171" s="225">
        <f>SUM(E167:E170)</f>
        <v>0</v>
      </c>
      <c r="F171" s="225">
        <f>SUM(F167:F170)</f>
        <v>0</v>
      </c>
    </row>
    <row r="172" spans="1:6" ht="15.75">
      <c r="B172" s="512" t="s">
        <v>25</v>
      </c>
      <c r="C172" s="512"/>
      <c r="D172" s="225"/>
      <c r="E172" s="225">
        <f>+E171*KURS!$G$28</f>
        <v>0</v>
      </c>
      <c r="F172" s="225">
        <f>+F171*KURS!$G$28</f>
        <v>0</v>
      </c>
    </row>
    <row r="176" spans="1:6" ht="20.25">
      <c r="A176" s="142">
        <f>+A162+1</f>
        <v>6</v>
      </c>
      <c r="B176" s="511" t="s">
        <v>160</v>
      </c>
      <c r="C176" s="511"/>
      <c r="D176" s="511"/>
      <c r="E176" s="511"/>
      <c r="F176" s="511"/>
    </row>
    <row r="177" spans="1:7" ht="20.25">
      <c r="B177" s="510">
        <f>+D1</f>
        <v>42971</v>
      </c>
      <c r="C177" s="510"/>
      <c r="D177" s="510"/>
      <c r="E177" s="510"/>
      <c r="F177" s="510"/>
    </row>
    <row r="178" spans="1:7">
      <c r="B178" s="105"/>
      <c r="C178" s="105"/>
      <c r="D178" s="105"/>
      <c r="E178" s="105"/>
    </row>
    <row r="179" spans="1:7" ht="15.75">
      <c r="B179" s="506" t="s">
        <v>86</v>
      </c>
      <c r="C179" s="506" t="s">
        <v>70</v>
      </c>
      <c r="D179" s="506" t="s">
        <v>4</v>
      </c>
      <c r="E179" s="506"/>
      <c r="F179" s="506"/>
    </row>
    <row r="180" spans="1:7" ht="15.75">
      <c r="B180" s="506"/>
      <c r="C180" s="506"/>
      <c r="D180" s="148" t="s">
        <v>292</v>
      </c>
      <c r="E180" s="148" t="s">
        <v>277</v>
      </c>
      <c r="F180" s="148" t="s">
        <v>291</v>
      </c>
    </row>
    <row r="181" spans="1:7" ht="15.75">
      <c r="B181" s="223">
        <v>1</v>
      </c>
      <c r="C181" s="96" t="s">
        <v>10</v>
      </c>
      <c r="D181" s="224">
        <v>0</v>
      </c>
      <c r="E181" s="224">
        <f>SUMIFS(HEDGING!$C:$C,HEDGING!$B:$B,C181,HEDGING!$E:$E,$B$177,HEDGING!$D:$D,$D$179)</f>
        <v>0</v>
      </c>
      <c r="F181" s="255"/>
    </row>
    <row r="182" spans="1:7" ht="15.75">
      <c r="B182" s="223">
        <v>2</v>
      </c>
      <c r="C182" s="96" t="s">
        <v>26</v>
      </c>
      <c r="D182" s="224">
        <v>0</v>
      </c>
      <c r="E182" s="268">
        <f>SUMIFS(HEDGING!$C:$C,HEDGING!$B:$B,C182,HEDGING!$E:$E,$B$177,HEDGING!$D:$D,$D$179)</f>
        <v>0</v>
      </c>
      <c r="F182" s="255"/>
    </row>
    <row r="183" spans="1:7" ht="15.75">
      <c r="B183" s="223">
        <v>3</v>
      </c>
      <c r="C183" s="96" t="s">
        <v>27</v>
      </c>
      <c r="D183" s="224">
        <v>0</v>
      </c>
      <c r="E183" s="268">
        <f>SUMIFS(HEDGING!$C:$C,HEDGING!$B:$B,C183,HEDGING!$E:$E,$B$177,HEDGING!$D:$D,$D$179)</f>
        <v>0</v>
      </c>
      <c r="F183" s="224"/>
    </row>
    <row r="184" spans="1:7" ht="15.75">
      <c r="B184" s="223">
        <v>4</v>
      </c>
      <c r="C184" s="96" t="s">
        <v>28</v>
      </c>
      <c r="D184" s="224">
        <v>0</v>
      </c>
      <c r="E184" s="268">
        <f>SUMIFS(HEDGING!$C:$C,HEDGING!$B:$B,C184,HEDGING!$E:$E,$B$177,HEDGING!$D:$D,$D$179)</f>
        <v>0</v>
      </c>
      <c r="F184" s="224">
        <f>+D184-E184</f>
        <v>0</v>
      </c>
    </row>
    <row r="185" spans="1:7" ht="15.75">
      <c r="B185" s="512" t="s">
        <v>14</v>
      </c>
      <c r="C185" s="512"/>
      <c r="D185" s="225">
        <f>SUM(D181:D184)</f>
        <v>0</v>
      </c>
      <c r="E185" s="225">
        <f>SUM(E181:E184)</f>
        <v>0</v>
      </c>
      <c r="F185" s="225">
        <f>SUM(F181:F184)</f>
        <v>0</v>
      </c>
    </row>
    <row r="186" spans="1:7" ht="15.75">
      <c r="B186" s="512" t="s">
        <v>25</v>
      </c>
      <c r="C186" s="512"/>
      <c r="D186" s="225">
        <f>+D185*KURS!$G$28</f>
        <v>0</v>
      </c>
      <c r="E186" s="225">
        <f>+E185*KURS!$G$28</f>
        <v>0</v>
      </c>
      <c r="F186" s="225">
        <f>+F185*KURS!$G$28</f>
        <v>0</v>
      </c>
    </row>
    <row r="190" spans="1:7" ht="20.25">
      <c r="A190" s="142">
        <v>7</v>
      </c>
      <c r="B190" s="511" t="s">
        <v>445</v>
      </c>
      <c r="C190" s="511"/>
      <c r="D190" s="511"/>
      <c r="E190" s="511"/>
      <c r="F190" s="511"/>
      <c r="G190" s="511"/>
    </row>
    <row r="191" spans="1:7" ht="20.25">
      <c r="B191" s="510">
        <f>+B177</f>
        <v>42971</v>
      </c>
      <c r="C191" s="510"/>
      <c r="D191" s="510"/>
      <c r="E191" s="510"/>
      <c r="F191" s="510"/>
      <c r="G191" s="510"/>
    </row>
    <row r="192" spans="1:7">
      <c r="B192" s="105"/>
      <c r="C192" s="105"/>
      <c r="D192" s="105"/>
      <c r="E192" s="105"/>
    </row>
    <row r="193" spans="2:7" ht="15.75">
      <c r="B193" s="296" t="s">
        <v>86</v>
      </c>
      <c r="C193" s="296" t="s">
        <v>70</v>
      </c>
      <c r="D193" s="296" t="s">
        <v>10</v>
      </c>
      <c r="E193" s="296" t="s">
        <v>26</v>
      </c>
      <c r="F193" s="296" t="s">
        <v>27</v>
      </c>
      <c r="G193" s="296" t="s">
        <v>28</v>
      </c>
    </row>
    <row r="194" spans="2:7" ht="15.75">
      <c r="B194" s="279">
        <v>1</v>
      </c>
      <c r="C194" s="96" t="s">
        <v>4</v>
      </c>
      <c r="D194" s="425"/>
      <c r="E194" s="435"/>
      <c r="F194" s="298"/>
      <c r="G194" s="298"/>
    </row>
    <row r="195" spans="2:7" ht="15.75">
      <c r="B195" s="512" t="s">
        <v>14</v>
      </c>
      <c r="C195" s="512"/>
      <c r="D195" s="225">
        <f>SUM(D194:D194)</f>
        <v>0</v>
      </c>
      <c r="E195" s="225">
        <f>SUM(E194:E194)</f>
        <v>0</v>
      </c>
      <c r="F195" s="225">
        <f>SUM(F194:F194)</f>
        <v>0</v>
      </c>
      <c r="G195" s="225">
        <f>SUM(G194:G194)</f>
        <v>0</v>
      </c>
    </row>
    <row r="196" spans="2:7" ht="15.75">
      <c r="B196" s="512" t="s">
        <v>25</v>
      </c>
      <c r="C196" s="512"/>
      <c r="D196" s="225">
        <f>+D195*KURS!$G$28</f>
        <v>0</v>
      </c>
      <c r="E196" s="225">
        <f>+E195*KURS!$G$28</f>
        <v>0</v>
      </c>
      <c r="F196" s="225">
        <f>+F195*KURS!$G$28</f>
        <v>0</v>
      </c>
      <c r="G196" s="225">
        <f>+G195*KURS!$G$28</f>
        <v>0</v>
      </c>
    </row>
  </sheetData>
  <mergeCells count="135">
    <mergeCell ref="B195:C195"/>
    <mergeCell ref="B196:C196"/>
    <mergeCell ref="B190:G190"/>
    <mergeCell ref="B191:G191"/>
    <mergeCell ref="B95:C95"/>
    <mergeCell ref="B22:AA22"/>
    <mergeCell ref="D141:F141"/>
    <mergeCell ref="B142:F142"/>
    <mergeCell ref="B143:F143"/>
    <mergeCell ref="D140:F140"/>
    <mergeCell ref="D137:F137"/>
    <mergeCell ref="D138:F138"/>
    <mergeCell ref="D104:F104"/>
    <mergeCell ref="D114:F114"/>
    <mergeCell ref="D116:F116"/>
    <mergeCell ref="D125:F125"/>
    <mergeCell ref="D129:F129"/>
    <mergeCell ref="D136:F136"/>
    <mergeCell ref="D132:F132"/>
    <mergeCell ref="D133:F133"/>
    <mergeCell ref="D134:F134"/>
    <mergeCell ref="D130:F130"/>
    <mergeCell ref="D131:F131"/>
    <mergeCell ref="D135:F135"/>
    <mergeCell ref="B19:AA19"/>
    <mergeCell ref="B20:AA20"/>
    <mergeCell ref="B63:B64"/>
    <mergeCell ref="C63:C64"/>
    <mergeCell ref="P24:S24"/>
    <mergeCell ref="L24:O24"/>
    <mergeCell ref="H24:K24"/>
    <mergeCell ref="D24:G24"/>
    <mergeCell ref="D63:D64"/>
    <mergeCell ref="E63:E64"/>
    <mergeCell ref="F63:F64"/>
    <mergeCell ref="B24:B25"/>
    <mergeCell ref="C24:C25"/>
    <mergeCell ref="K63:K64"/>
    <mergeCell ref="L63:L64"/>
    <mergeCell ref="G63:G64"/>
    <mergeCell ref="J63:J64"/>
    <mergeCell ref="I63:I64"/>
    <mergeCell ref="B61:M61"/>
    <mergeCell ref="B26:C26"/>
    <mergeCell ref="T24:AA24"/>
    <mergeCell ref="B98:R98"/>
    <mergeCell ref="Z57:Z58"/>
    <mergeCell ref="T25:U25"/>
    <mergeCell ref="X25:Y25"/>
    <mergeCell ref="D109:F109"/>
    <mergeCell ref="D110:F110"/>
    <mergeCell ref="D111:F111"/>
    <mergeCell ref="D107:F107"/>
    <mergeCell ref="S101:U101"/>
    <mergeCell ref="Z25:AA25"/>
    <mergeCell ref="H25:I25"/>
    <mergeCell ref="L25:M25"/>
    <mergeCell ref="P25:Q25"/>
    <mergeCell ref="D25:E25"/>
    <mergeCell ref="D120:F120"/>
    <mergeCell ref="D121:F121"/>
    <mergeCell ref="G150:G151"/>
    <mergeCell ref="C150:E150"/>
    <mergeCell ref="D101:F102"/>
    <mergeCell ref="D103:F103"/>
    <mergeCell ref="D105:F105"/>
    <mergeCell ref="D139:F139"/>
    <mergeCell ref="D126:F126"/>
    <mergeCell ref="D127:F127"/>
    <mergeCell ref="D128:F128"/>
    <mergeCell ref="D106:F106"/>
    <mergeCell ref="D122:F122"/>
    <mergeCell ref="D123:F123"/>
    <mergeCell ref="D124:F124"/>
    <mergeCell ref="D112:F112"/>
    <mergeCell ref="D115:F115"/>
    <mergeCell ref="D108:F108"/>
    <mergeCell ref="B186:C186"/>
    <mergeCell ref="B3:R3"/>
    <mergeCell ref="B4:R4"/>
    <mergeCell ref="B185:C185"/>
    <mergeCell ref="B12:C12"/>
    <mergeCell ref="B11:C11"/>
    <mergeCell ref="B171:C171"/>
    <mergeCell ref="B172:C172"/>
    <mergeCell ref="B57:C57"/>
    <mergeCell ref="B99:R99"/>
    <mergeCell ref="B158:C158"/>
    <mergeCell ref="B147:F147"/>
    <mergeCell ref="B148:F148"/>
    <mergeCell ref="G101:I101"/>
    <mergeCell ref="B130:C135"/>
    <mergeCell ref="B126:C128"/>
    <mergeCell ref="B117:C124"/>
    <mergeCell ref="B115:C115"/>
    <mergeCell ref="M63:M64"/>
    <mergeCell ref="H63:H64"/>
    <mergeCell ref="M101:O101"/>
    <mergeCell ref="P101:R101"/>
    <mergeCell ref="B58:C58"/>
    <mergeCell ref="J101:L101"/>
    <mergeCell ref="D179:F179"/>
    <mergeCell ref="D165:F165"/>
    <mergeCell ref="B163:F163"/>
    <mergeCell ref="B162:F162"/>
    <mergeCell ref="B165:B166"/>
    <mergeCell ref="C165:C166"/>
    <mergeCell ref="B177:F177"/>
    <mergeCell ref="B176:F176"/>
    <mergeCell ref="C179:C180"/>
    <mergeCell ref="B179:B180"/>
    <mergeCell ref="H150:H151"/>
    <mergeCell ref="H152:H153"/>
    <mergeCell ref="B150:B151"/>
    <mergeCell ref="G152:G153"/>
    <mergeCell ref="B157:C157"/>
    <mergeCell ref="B101:C102"/>
    <mergeCell ref="B103:C103"/>
    <mergeCell ref="B104:C104"/>
    <mergeCell ref="B105:C113"/>
    <mergeCell ref="B114:C114"/>
    <mergeCell ref="B116:C116"/>
    <mergeCell ref="B125:C125"/>
    <mergeCell ref="D113:F113"/>
    <mergeCell ref="D117:F117"/>
    <mergeCell ref="D118:F118"/>
    <mergeCell ref="D119:F119"/>
    <mergeCell ref="B129:C129"/>
    <mergeCell ref="B136:C136"/>
    <mergeCell ref="B138:C138"/>
    <mergeCell ref="B141:C141"/>
    <mergeCell ref="B139:C140"/>
    <mergeCell ref="B152:B153"/>
    <mergeCell ref="F152:F153"/>
    <mergeCell ref="F150:F151"/>
  </mergeCells>
  <pageMargins left="0.7" right="0.7" top="0.75" bottom="0.75" header="0.3" footer="0.3"/>
  <pageSetup scale="44" orientation="landscape" r:id="rId1"/>
  <ignoredErrors>
    <ignoredError sqref="S114:U114 T116:U116 T125:U125 T129:U129 S136:U136 S138:U138 G155 S104:U104 G125:S125 G129:S129 G116:S116 L31:L35 L38 L36 L37 E10 J37:K37 J36:K36 J38:K38 J31:K35 U27:U56 Z27:Z5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>
    <pageSetUpPr fitToPage="1"/>
  </sheetPr>
  <dimension ref="A1:P662"/>
  <sheetViews>
    <sheetView tabSelected="1" topLeftCell="A205" zoomScale="70" zoomScaleNormal="70" workbookViewId="0">
      <selection activeCell="C662" sqref="C662"/>
    </sheetView>
  </sheetViews>
  <sheetFormatPr defaultRowHeight="15.75" customHeight="1"/>
  <cols>
    <col min="1" max="1" width="65.140625" customWidth="1"/>
    <col min="2" max="2" width="25.85546875" bestFit="1" customWidth="1"/>
    <col min="3" max="3" width="34.85546875" customWidth="1"/>
    <col min="4" max="4" width="34.85546875" bestFit="1" customWidth="1"/>
    <col min="5" max="5" width="14.42578125" bestFit="1" customWidth="1"/>
    <col min="6" max="6" width="31.42578125" bestFit="1" customWidth="1"/>
    <col min="7" max="7" width="31.42578125" customWidth="1"/>
    <col min="8" max="8" width="20" bestFit="1" customWidth="1"/>
    <col min="9" max="9" width="22" customWidth="1"/>
    <col min="10" max="10" width="14" bestFit="1" customWidth="1"/>
  </cols>
  <sheetData>
    <row r="1" spans="1:10" ht="23.25">
      <c r="A1" s="546" t="s">
        <v>63</v>
      </c>
      <c r="B1" s="546"/>
      <c r="C1" s="546"/>
      <c r="D1" s="546"/>
      <c r="E1" s="546"/>
      <c r="F1" s="546"/>
      <c r="G1" s="546"/>
      <c r="H1" s="546"/>
      <c r="I1" s="546"/>
    </row>
    <row r="2" spans="1:10" ht="15" customHeight="1">
      <c r="F2" s="208"/>
      <c r="I2" s="171"/>
    </row>
    <row r="3" spans="1:10" ht="15.75" customHeight="1">
      <c r="E3" s="222"/>
      <c r="F3" s="222"/>
      <c r="G3" s="222"/>
    </row>
    <row r="4" spans="1:10" ht="39">
      <c r="A4" s="93" t="s">
        <v>93</v>
      </c>
      <c r="B4" s="93" t="s">
        <v>94</v>
      </c>
      <c r="C4" s="204" t="s">
        <v>227</v>
      </c>
      <c r="D4" s="94" t="s">
        <v>95</v>
      </c>
      <c r="E4" s="95" t="s">
        <v>96</v>
      </c>
      <c r="F4" s="95" t="s">
        <v>87</v>
      </c>
      <c r="G4" s="205" t="s">
        <v>433</v>
      </c>
      <c r="H4" s="93" t="s">
        <v>70</v>
      </c>
      <c r="I4" s="206" t="s">
        <v>434</v>
      </c>
    </row>
    <row r="5" spans="1:10" ht="15.75" customHeight="1">
      <c r="A5" s="419" t="s">
        <v>820</v>
      </c>
      <c r="B5" s="230" t="s">
        <v>20</v>
      </c>
      <c r="C5" s="231">
        <v>42968</v>
      </c>
      <c r="D5" s="231">
        <v>42971</v>
      </c>
      <c r="E5" s="295" t="s">
        <v>13</v>
      </c>
      <c r="F5" s="232">
        <v>40755</v>
      </c>
      <c r="G5" s="420">
        <v>40755</v>
      </c>
      <c r="H5" s="233" t="s">
        <v>27</v>
      </c>
      <c r="I5" s="233" t="s">
        <v>27</v>
      </c>
    </row>
    <row r="6" spans="1:10" ht="15.75" customHeight="1">
      <c r="A6" s="436" t="s">
        <v>692</v>
      </c>
      <c r="B6" s="230" t="s">
        <v>97</v>
      </c>
      <c r="C6" s="231">
        <v>42971</v>
      </c>
      <c r="D6" s="231">
        <v>42971</v>
      </c>
      <c r="E6" s="230" t="s">
        <v>4</v>
      </c>
      <c r="F6" s="232">
        <v>5073621</v>
      </c>
      <c r="G6" s="232">
        <v>5073621</v>
      </c>
      <c r="H6" s="233" t="s">
        <v>27</v>
      </c>
      <c r="I6" s="229" t="s">
        <v>698</v>
      </c>
    </row>
    <row r="7" spans="1:10" ht="15.75" customHeight="1">
      <c r="A7" s="229" t="s">
        <v>693</v>
      </c>
      <c r="B7" s="230" t="s">
        <v>97</v>
      </c>
      <c r="C7" s="231">
        <v>42971</v>
      </c>
      <c r="D7" s="231">
        <v>42971</v>
      </c>
      <c r="E7" s="230" t="s">
        <v>4</v>
      </c>
      <c r="F7" s="232">
        <v>19776188.039999999</v>
      </c>
      <c r="G7" s="232">
        <v>19776188.039999999</v>
      </c>
      <c r="H7" s="233" t="s">
        <v>27</v>
      </c>
      <c r="I7" s="229" t="s">
        <v>27</v>
      </c>
    </row>
    <row r="8" spans="1:10" ht="15.75" customHeight="1">
      <c r="A8" s="229" t="s">
        <v>487</v>
      </c>
      <c r="B8" s="230" t="s">
        <v>16</v>
      </c>
      <c r="C8" s="231">
        <v>42962</v>
      </c>
      <c r="D8" s="231">
        <v>42971</v>
      </c>
      <c r="E8" s="230" t="s">
        <v>4</v>
      </c>
      <c r="F8" s="232">
        <v>11404.07</v>
      </c>
      <c r="G8" s="232">
        <v>11404.07</v>
      </c>
      <c r="H8" s="233" t="s">
        <v>27</v>
      </c>
      <c r="I8" s="229" t="s">
        <v>486</v>
      </c>
      <c r="J8" s="426"/>
    </row>
    <row r="9" spans="1:10" s="177" customFormat="1" ht="15.75" hidden="1" customHeight="1">
      <c r="A9" s="419" t="s">
        <v>485</v>
      </c>
      <c r="B9" s="230" t="s">
        <v>20</v>
      </c>
      <c r="C9" s="231">
        <v>42968</v>
      </c>
      <c r="D9" s="231">
        <v>42968</v>
      </c>
      <c r="E9" s="295" t="s">
        <v>0</v>
      </c>
      <c r="F9" s="232">
        <v>549006000</v>
      </c>
      <c r="G9" s="420">
        <v>549006000</v>
      </c>
      <c r="H9" s="233" t="s">
        <v>427</v>
      </c>
      <c r="I9" s="419" t="s">
        <v>814</v>
      </c>
      <c r="J9" s="426"/>
    </row>
    <row r="10" spans="1:10" ht="15.75" hidden="1" customHeight="1">
      <c r="A10" s="419" t="s">
        <v>682</v>
      </c>
      <c r="B10" s="230" t="s">
        <v>20</v>
      </c>
      <c r="C10" s="231">
        <v>42968</v>
      </c>
      <c r="D10" s="231">
        <v>42968</v>
      </c>
      <c r="E10" s="295" t="s">
        <v>0</v>
      </c>
      <c r="F10" s="232">
        <v>13006091820</v>
      </c>
      <c r="G10" s="420">
        <v>13006091820</v>
      </c>
      <c r="H10" s="233" t="s">
        <v>427</v>
      </c>
      <c r="I10" s="419" t="s">
        <v>815</v>
      </c>
    </row>
    <row r="11" spans="1:10" s="177" customFormat="1" ht="15.75" hidden="1" customHeight="1">
      <c r="A11" s="419" t="s">
        <v>682</v>
      </c>
      <c r="B11" s="230" t="s">
        <v>20</v>
      </c>
      <c r="C11" s="231">
        <v>42968</v>
      </c>
      <c r="D11" s="231">
        <v>42968</v>
      </c>
      <c r="E11" s="295" t="s">
        <v>0</v>
      </c>
      <c r="F11" s="232">
        <v>5997962691</v>
      </c>
      <c r="G11" s="420">
        <v>5997962691</v>
      </c>
      <c r="H11" s="233" t="s">
        <v>427</v>
      </c>
      <c r="I11" s="419" t="s">
        <v>815</v>
      </c>
    </row>
    <row r="12" spans="1:10" ht="15.75" hidden="1" customHeight="1">
      <c r="A12" s="419" t="s">
        <v>682</v>
      </c>
      <c r="B12" s="230" t="s">
        <v>20</v>
      </c>
      <c r="C12" s="231">
        <v>42968</v>
      </c>
      <c r="D12" s="231">
        <v>42968</v>
      </c>
      <c r="E12" s="295" t="s">
        <v>0</v>
      </c>
      <c r="F12" s="232">
        <v>385698327</v>
      </c>
      <c r="G12" s="420">
        <v>385698327</v>
      </c>
      <c r="H12" s="233" t="s">
        <v>427</v>
      </c>
      <c r="I12" s="419" t="s">
        <v>815</v>
      </c>
      <c r="J12" s="426"/>
    </row>
    <row r="13" spans="1:10" ht="15.75" hidden="1" customHeight="1">
      <c r="A13" s="419" t="s">
        <v>682</v>
      </c>
      <c r="B13" s="230" t="s">
        <v>20</v>
      </c>
      <c r="C13" s="231">
        <v>42968</v>
      </c>
      <c r="D13" s="231">
        <v>42968</v>
      </c>
      <c r="E13" s="295" t="s">
        <v>0</v>
      </c>
      <c r="F13" s="232">
        <v>11025670409</v>
      </c>
      <c r="G13" s="420">
        <v>11025670409</v>
      </c>
      <c r="H13" s="233" t="s">
        <v>427</v>
      </c>
      <c r="I13" s="419" t="s">
        <v>815</v>
      </c>
      <c r="J13" s="426"/>
    </row>
    <row r="14" spans="1:10" ht="15.75" hidden="1" customHeight="1">
      <c r="A14" s="419" t="s">
        <v>812</v>
      </c>
      <c r="B14" s="230" t="s">
        <v>20</v>
      </c>
      <c r="C14" s="231">
        <v>42968</v>
      </c>
      <c r="D14" s="231">
        <v>42968</v>
      </c>
      <c r="E14" s="295" t="s">
        <v>0</v>
      </c>
      <c r="F14" s="232">
        <v>3579049681</v>
      </c>
      <c r="G14" s="420">
        <v>3579049681</v>
      </c>
      <c r="H14" s="233" t="s">
        <v>427</v>
      </c>
      <c r="I14" s="419" t="s">
        <v>814</v>
      </c>
      <c r="J14" s="426"/>
    </row>
    <row r="15" spans="1:10" ht="15.75" hidden="1" customHeight="1">
      <c r="A15" s="419" t="s">
        <v>812</v>
      </c>
      <c r="B15" s="230" t="s">
        <v>20</v>
      </c>
      <c r="C15" s="231">
        <v>42968</v>
      </c>
      <c r="D15" s="231">
        <v>42968</v>
      </c>
      <c r="E15" s="295" t="s">
        <v>0</v>
      </c>
      <c r="F15" s="232">
        <v>6899015974</v>
      </c>
      <c r="G15" s="420">
        <v>6899015974</v>
      </c>
      <c r="H15" s="233" t="s">
        <v>427</v>
      </c>
      <c r="I15" s="419" t="s">
        <v>814</v>
      </c>
    </row>
    <row r="16" spans="1:10" ht="15.75" hidden="1" customHeight="1">
      <c r="A16" s="419" t="s">
        <v>776</v>
      </c>
      <c r="B16" s="230" t="s">
        <v>20</v>
      </c>
      <c r="C16" s="231">
        <v>42968</v>
      </c>
      <c r="D16" s="231">
        <v>42968</v>
      </c>
      <c r="E16" s="295" t="s">
        <v>0</v>
      </c>
      <c r="F16" s="232">
        <v>1275827000</v>
      </c>
      <c r="G16" s="420">
        <v>1275827000</v>
      </c>
      <c r="H16" s="233" t="s">
        <v>427</v>
      </c>
      <c r="I16" s="419" t="s">
        <v>814</v>
      </c>
    </row>
    <row r="17" spans="1:10" ht="15.75" hidden="1" customHeight="1">
      <c r="A17" s="419" t="s">
        <v>804</v>
      </c>
      <c r="B17" s="230" t="s">
        <v>20</v>
      </c>
      <c r="C17" s="231">
        <v>42968</v>
      </c>
      <c r="D17" s="231">
        <v>42968</v>
      </c>
      <c r="E17" s="295" t="s">
        <v>0</v>
      </c>
      <c r="F17" s="232">
        <v>3233567220</v>
      </c>
      <c r="G17" s="420">
        <v>3233567220</v>
      </c>
      <c r="H17" s="233" t="s">
        <v>427</v>
      </c>
      <c r="I17" s="419" t="s">
        <v>814</v>
      </c>
    </row>
    <row r="18" spans="1:10" ht="15.75" hidden="1" customHeight="1">
      <c r="A18" s="419" t="s">
        <v>804</v>
      </c>
      <c r="B18" s="230" t="s">
        <v>20</v>
      </c>
      <c r="C18" s="231">
        <v>42968</v>
      </c>
      <c r="D18" s="231">
        <v>42968</v>
      </c>
      <c r="E18" s="295" t="s">
        <v>0</v>
      </c>
      <c r="F18" s="232">
        <v>2881290217</v>
      </c>
      <c r="G18" s="420">
        <v>2881290217</v>
      </c>
      <c r="H18" s="233" t="s">
        <v>427</v>
      </c>
      <c r="I18" s="419" t="s">
        <v>814</v>
      </c>
    </row>
    <row r="19" spans="1:10" ht="15.75" hidden="1" customHeight="1">
      <c r="A19" s="419" t="s">
        <v>813</v>
      </c>
      <c r="B19" s="230" t="s">
        <v>20</v>
      </c>
      <c r="C19" s="231">
        <v>42968</v>
      </c>
      <c r="D19" s="231">
        <v>42968</v>
      </c>
      <c r="E19" s="295" t="s">
        <v>0</v>
      </c>
      <c r="F19" s="232">
        <v>550143519</v>
      </c>
      <c r="G19" s="420">
        <v>550143519</v>
      </c>
      <c r="H19" s="233" t="s">
        <v>427</v>
      </c>
      <c r="I19" s="419" t="s">
        <v>814</v>
      </c>
    </row>
    <row r="20" spans="1:10" ht="15.75" hidden="1" customHeight="1">
      <c r="A20" s="419" t="s">
        <v>813</v>
      </c>
      <c r="B20" s="230" t="s">
        <v>20</v>
      </c>
      <c r="C20" s="231">
        <v>42968</v>
      </c>
      <c r="D20" s="231">
        <v>42968</v>
      </c>
      <c r="E20" s="295" t="s">
        <v>0</v>
      </c>
      <c r="F20" s="232">
        <v>14916854759</v>
      </c>
      <c r="G20" s="420">
        <v>14916854759</v>
      </c>
      <c r="H20" s="233" t="s">
        <v>427</v>
      </c>
      <c r="I20" s="419" t="s">
        <v>814</v>
      </c>
    </row>
    <row r="21" spans="1:10" ht="15.75" hidden="1" customHeight="1">
      <c r="A21" s="419" t="s">
        <v>813</v>
      </c>
      <c r="B21" s="230" t="s">
        <v>20</v>
      </c>
      <c r="C21" s="231">
        <v>42968</v>
      </c>
      <c r="D21" s="231">
        <v>42968</v>
      </c>
      <c r="E21" s="295" t="s">
        <v>0</v>
      </c>
      <c r="F21" s="232">
        <v>74597277</v>
      </c>
      <c r="G21" s="420">
        <v>74597277</v>
      </c>
      <c r="H21" s="233" t="s">
        <v>427</v>
      </c>
      <c r="I21" s="419" t="s">
        <v>814</v>
      </c>
    </row>
    <row r="22" spans="1:10" ht="15.75" hidden="1" customHeight="1">
      <c r="A22" s="419" t="s">
        <v>813</v>
      </c>
      <c r="B22" s="230" t="s">
        <v>20</v>
      </c>
      <c r="C22" s="231">
        <v>42968</v>
      </c>
      <c r="D22" s="231">
        <v>42968</v>
      </c>
      <c r="E22" s="295" t="s">
        <v>0</v>
      </c>
      <c r="F22" s="232">
        <v>3296363913</v>
      </c>
      <c r="G22" s="420">
        <v>3296363913</v>
      </c>
      <c r="H22" s="233" t="s">
        <v>427</v>
      </c>
      <c r="I22" s="419" t="s">
        <v>814</v>
      </c>
      <c r="J22" s="426"/>
    </row>
    <row r="23" spans="1:10" ht="15.75" hidden="1" customHeight="1">
      <c r="A23" s="419" t="s">
        <v>813</v>
      </c>
      <c r="B23" s="230" t="s">
        <v>20</v>
      </c>
      <c r="C23" s="231">
        <v>42968</v>
      </c>
      <c r="D23" s="231">
        <v>42968</v>
      </c>
      <c r="E23" s="295" t="s">
        <v>0</v>
      </c>
      <c r="F23" s="232">
        <v>123894882</v>
      </c>
      <c r="G23" s="420">
        <v>123894882</v>
      </c>
      <c r="H23" s="233" t="s">
        <v>427</v>
      </c>
      <c r="I23" s="419" t="s">
        <v>814</v>
      </c>
      <c r="J23" s="426"/>
    </row>
    <row r="24" spans="1:10" ht="15.75" hidden="1" customHeight="1">
      <c r="A24" s="419" t="s">
        <v>813</v>
      </c>
      <c r="B24" s="230" t="s">
        <v>20</v>
      </c>
      <c r="C24" s="231">
        <v>42968</v>
      </c>
      <c r="D24" s="231">
        <v>42968</v>
      </c>
      <c r="E24" s="295" t="s">
        <v>0</v>
      </c>
      <c r="F24" s="232">
        <v>6922216496</v>
      </c>
      <c r="G24" s="420">
        <v>6922216496</v>
      </c>
      <c r="H24" s="233" t="s">
        <v>427</v>
      </c>
      <c r="I24" s="419" t="s">
        <v>814</v>
      </c>
      <c r="J24" s="426"/>
    </row>
    <row r="25" spans="1:10" ht="15.75" hidden="1" customHeight="1">
      <c r="A25" s="419" t="s">
        <v>813</v>
      </c>
      <c r="B25" s="230" t="s">
        <v>20</v>
      </c>
      <c r="C25" s="231">
        <v>42968</v>
      </c>
      <c r="D25" s="231">
        <v>42968</v>
      </c>
      <c r="E25" s="295" t="s">
        <v>0</v>
      </c>
      <c r="F25" s="232">
        <v>147299748</v>
      </c>
      <c r="G25" s="420">
        <v>147299748</v>
      </c>
      <c r="H25" s="233" t="s">
        <v>427</v>
      </c>
      <c r="I25" s="419" t="s">
        <v>814</v>
      </c>
      <c r="J25" s="426"/>
    </row>
    <row r="26" spans="1:10" ht="15.75" hidden="1" customHeight="1">
      <c r="A26" s="419" t="s">
        <v>813</v>
      </c>
      <c r="B26" s="230" t="s">
        <v>20</v>
      </c>
      <c r="C26" s="231">
        <v>42968</v>
      </c>
      <c r="D26" s="231">
        <v>42968</v>
      </c>
      <c r="E26" s="295" t="s">
        <v>0</v>
      </c>
      <c r="F26" s="232">
        <v>5261256000</v>
      </c>
      <c r="G26" s="420">
        <v>5261256000</v>
      </c>
      <c r="H26" s="233" t="s">
        <v>427</v>
      </c>
      <c r="I26" s="419" t="s">
        <v>814</v>
      </c>
      <c r="J26" s="426"/>
    </row>
    <row r="27" spans="1:10" ht="15.75" hidden="1" customHeight="1">
      <c r="A27" s="419" t="s">
        <v>813</v>
      </c>
      <c r="B27" s="230" t="s">
        <v>20</v>
      </c>
      <c r="C27" s="231">
        <v>42968</v>
      </c>
      <c r="D27" s="231">
        <v>42968</v>
      </c>
      <c r="E27" s="295" t="s">
        <v>0</v>
      </c>
      <c r="F27" s="232">
        <v>383883500</v>
      </c>
      <c r="G27" s="420">
        <v>383883500</v>
      </c>
      <c r="H27" s="233" t="s">
        <v>427</v>
      </c>
      <c r="I27" s="419" t="s">
        <v>814</v>
      </c>
    </row>
    <row r="28" spans="1:10" ht="15.75" hidden="1" customHeight="1">
      <c r="A28" s="419" t="s">
        <v>813</v>
      </c>
      <c r="B28" s="230" t="s">
        <v>20</v>
      </c>
      <c r="C28" s="231">
        <v>42968</v>
      </c>
      <c r="D28" s="231">
        <v>42968</v>
      </c>
      <c r="E28" s="295" t="s">
        <v>0</v>
      </c>
      <c r="F28" s="232">
        <v>1401594121</v>
      </c>
      <c r="G28" s="420">
        <v>1401594121</v>
      </c>
      <c r="H28" s="233" t="s">
        <v>427</v>
      </c>
      <c r="I28" s="419" t="s">
        <v>814</v>
      </c>
    </row>
    <row r="29" spans="1:10" ht="15.75" hidden="1" customHeight="1">
      <c r="A29" s="419" t="s">
        <v>813</v>
      </c>
      <c r="B29" s="230" t="s">
        <v>20</v>
      </c>
      <c r="C29" s="231">
        <v>42968</v>
      </c>
      <c r="D29" s="231">
        <v>42968</v>
      </c>
      <c r="E29" s="295" t="s">
        <v>0</v>
      </c>
      <c r="F29" s="232">
        <v>64355835</v>
      </c>
      <c r="G29" s="420">
        <v>64355835</v>
      </c>
      <c r="H29" s="233" t="s">
        <v>427</v>
      </c>
      <c r="I29" s="419" t="s">
        <v>814</v>
      </c>
    </row>
    <row r="30" spans="1:10" ht="15.75" hidden="1" customHeight="1">
      <c r="A30" s="419" t="s">
        <v>809</v>
      </c>
      <c r="B30" s="230" t="s">
        <v>20</v>
      </c>
      <c r="C30" s="231">
        <v>42968</v>
      </c>
      <c r="D30" s="231">
        <v>42968</v>
      </c>
      <c r="E30" s="295" t="s">
        <v>0</v>
      </c>
      <c r="F30" s="232">
        <v>661853155</v>
      </c>
      <c r="G30" s="420">
        <v>661853155</v>
      </c>
      <c r="H30" s="233" t="s">
        <v>427</v>
      </c>
      <c r="I30" s="419" t="s">
        <v>815</v>
      </c>
    </row>
    <row r="31" spans="1:10" ht="15.75" hidden="1" customHeight="1">
      <c r="A31" s="419" t="s">
        <v>809</v>
      </c>
      <c r="B31" s="230" t="s">
        <v>20</v>
      </c>
      <c r="C31" s="231">
        <v>42968</v>
      </c>
      <c r="D31" s="231">
        <v>42968</v>
      </c>
      <c r="E31" s="295" t="s">
        <v>0</v>
      </c>
      <c r="F31" s="232">
        <v>259098686</v>
      </c>
      <c r="G31" s="420">
        <v>259098686</v>
      </c>
      <c r="H31" s="233" t="s">
        <v>427</v>
      </c>
      <c r="I31" s="419" t="s">
        <v>815</v>
      </c>
    </row>
    <row r="32" spans="1:10" ht="15.75" hidden="1" customHeight="1">
      <c r="A32" s="419" t="s">
        <v>809</v>
      </c>
      <c r="B32" s="230" t="s">
        <v>20</v>
      </c>
      <c r="C32" s="231">
        <v>42968</v>
      </c>
      <c r="D32" s="231">
        <v>42968</v>
      </c>
      <c r="E32" s="295" t="s">
        <v>0</v>
      </c>
      <c r="F32" s="232">
        <v>81028174</v>
      </c>
      <c r="G32" s="420">
        <v>81028174</v>
      </c>
      <c r="H32" s="233" t="s">
        <v>427</v>
      </c>
      <c r="I32" s="419" t="s">
        <v>815</v>
      </c>
    </row>
    <row r="33" spans="1:9" ht="15.75" hidden="1" customHeight="1">
      <c r="A33" s="419" t="s">
        <v>809</v>
      </c>
      <c r="B33" s="230" t="s">
        <v>20</v>
      </c>
      <c r="C33" s="231">
        <v>42968</v>
      </c>
      <c r="D33" s="231">
        <v>42968</v>
      </c>
      <c r="E33" s="295" t="s">
        <v>0</v>
      </c>
      <c r="F33" s="232">
        <v>1135034938</v>
      </c>
      <c r="G33" s="420">
        <v>1135034938</v>
      </c>
      <c r="H33" s="233" t="s">
        <v>427</v>
      </c>
      <c r="I33" s="419" t="s">
        <v>815</v>
      </c>
    </row>
    <row r="34" spans="1:9" ht="15.75" hidden="1" customHeight="1">
      <c r="A34" s="419" t="s">
        <v>809</v>
      </c>
      <c r="B34" s="230" t="s">
        <v>20</v>
      </c>
      <c r="C34" s="231">
        <v>42968</v>
      </c>
      <c r="D34" s="231">
        <v>42968</v>
      </c>
      <c r="E34" s="295" t="s">
        <v>0</v>
      </c>
      <c r="F34" s="232">
        <v>554807145</v>
      </c>
      <c r="G34" s="420">
        <v>554807145</v>
      </c>
      <c r="H34" s="233" t="s">
        <v>427</v>
      </c>
      <c r="I34" s="419" t="s">
        <v>815</v>
      </c>
    </row>
    <row r="35" spans="1:9" ht="15.75" hidden="1" customHeight="1">
      <c r="A35" s="419" t="s">
        <v>680</v>
      </c>
      <c r="B35" s="230" t="s">
        <v>20</v>
      </c>
      <c r="C35" s="231">
        <v>42968</v>
      </c>
      <c r="D35" s="231">
        <v>42968</v>
      </c>
      <c r="E35" s="295" t="s">
        <v>0</v>
      </c>
      <c r="F35" s="232">
        <v>3571478725</v>
      </c>
      <c r="G35" s="420">
        <v>3571478725</v>
      </c>
      <c r="H35" s="233" t="s">
        <v>427</v>
      </c>
      <c r="I35" s="419" t="s">
        <v>814</v>
      </c>
    </row>
    <row r="36" spans="1:9" ht="15.75" hidden="1" customHeight="1">
      <c r="A36" s="419" t="s">
        <v>680</v>
      </c>
      <c r="B36" s="230" t="s">
        <v>20</v>
      </c>
      <c r="C36" s="231">
        <v>42968</v>
      </c>
      <c r="D36" s="231">
        <v>42968</v>
      </c>
      <c r="E36" s="295" t="s">
        <v>0</v>
      </c>
      <c r="F36" s="232">
        <v>1240548496</v>
      </c>
      <c r="G36" s="420">
        <v>1240548496</v>
      </c>
      <c r="H36" s="233" t="s">
        <v>427</v>
      </c>
      <c r="I36" s="419" t="s">
        <v>814</v>
      </c>
    </row>
    <row r="37" spans="1:9" ht="15.75" hidden="1" customHeight="1">
      <c r="A37" s="419" t="s">
        <v>808</v>
      </c>
      <c r="B37" s="230" t="s">
        <v>20</v>
      </c>
      <c r="C37" s="231">
        <v>42968</v>
      </c>
      <c r="D37" s="231">
        <v>42968</v>
      </c>
      <c r="E37" s="295" t="s">
        <v>0</v>
      </c>
      <c r="F37" s="232">
        <v>1273296022</v>
      </c>
      <c r="G37" s="420">
        <v>1273296022</v>
      </c>
      <c r="H37" s="233" t="s">
        <v>427</v>
      </c>
      <c r="I37" s="419" t="s">
        <v>815</v>
      </c>
    </row>
    <row r="38" spans="1:9" ht="15.75" hidden="1" customHeight="1">
      <c r="A38" s="419" t="s">
        <v>810</v>
      </c>
      <c r="B38" s="230" t="s">
        <v>20</v>
      </c>
      <c r="C38" s="231">
        <v>42968</v>
      </c>
      <c r="D38" s="231">
        <v>42968</v>
      </c>
      <c r="E38" s="295" t="s">
        <v>0</v>
      </c>
      <c r="F38" s="232">
        <v>19338766628</v>
      </c>
      <c r="G38" s="420">
        <v>19338766628</v>
      </c>
      <c r="H38" s="233" t="s">
        <v>427</v>
      </c>
      <c r="I38" s="419" t="s">
        <v>814</v>
      </c>
    </row>
    <row r="39" spans="1:9" ht="15.75" hidden="1" customHeight="1">
      <c r="A39" s="419" t="s">
        <v>810</v>
      </c>
      <c r="B39" s="230" t="s">
        <v>20</v>
      </c>
      <c r="C39" s="231">
        <v>42968</v>
      </c>
      <c r="D39" s="231">
        <v>42968</v>
      </c>
      <c r="E39" s="295" t="s">
        <v>0</v>
      </c>
      <c r="F39" s="232">
        <v>12154561738</v>
      </c>
      <c r="G39" s="420">
        <v>12154561738</v>
      </c>
      <c r="H39" s="233" t="s">
        <v>427</v>
      </c>
      <c r="I39" s="419" t="s">
        <v>814</v>
      </c>
    </row>
    <row r="40" spans="1:9" ht="15.75" hidden="1" customHeight="1">
      <c r="A40" s="419" t="s">
        <v>810</v>
      </c>
      <c r="B40" s="230" t="s">
        <v>20</v>
      </c>
      <c r="C40" s="231">
        <v>42968</v>
      </c>
      <c r="D40" s="231">
        <v>42968</v>
      </c>
      <c r="E40" s="295" t="s">
        <v>0</v>
      </c>
      <c r="F40" s="232">
        <v>19338766628</v>
      </c>
      <c r="G40" s="420">
        <v>19338766628</v>
      </c>
      <c r="H40" s="233" t="s">
        <v>427</v>
      </c>
      <c r="I40" s="419" t="s">
        <v>814</v>
      </c>
    </row>
    <row r="41" spans="1:9" ht="15.75" hidden="1" customHeight="1">
      <c r="A41" s="419" t="s">
        <v>810</v>
      </c>
      <c r="B41" s="230" t="s">
        <v>20</v>
      </c>
      <c r="C41" s="231">
        <v>42968</v>
      </c>
      <c r="D41" s="231">
        <v>42968</v>
      </c>
      <c r="E41" s="295" t="s">
        <v>0</v>
      </c>
      <c r="F41" s="232">
        <v>11985460583</v>
      </c>
      <c r="G41" s="420">
        <v>11985460583</v>
      </c>
      <c r="H41" s="233" t="s">
        <v>427</v>
      </c>
      <c r="I41" s="419" t="s">
        <v>814</v>
      </c>
    </row>
    <row r="42" spans="1:9" ht="15.75" hidden="1" customHeight="1">
      <c r="A42" s="419" t="s">
        <v>810</v>
      </c>
      <c r="B42" s="230" t="s">
        <v>20</v>
      </c>
      <c r="C42" s="231">
        <v>42968</v>
      </c>
      <c r="D42" s="231">
        <v>42968</v>
      </c>
      <c r="E42" s="295" t="s">
        <v>0</v>
      </c>
      <c r="F42" s="232">
        <v>17402665910</v>
      </c>
      <c r="G42" s="420">
        <v>17402665910</v>
      </c>
      <c r="H42" s="233" t="s">
        <v>427</v>
      </c>
      <c r="I42" s="419" t="s">
        <v>814</v>
      </c>
    </row>
    <row r="43" spans="1:9" ht="15.75" hidden="1" customHeight="1">
      <c r="A43" s="419" t="s">
        <v>810</v>
      </c>
      <c r="B43" s="230" t="s">
        <v>20</v>
      </c>
      <c r="C43" s="231">
        <v>42968</v>
      </c>
      <c r="D43" s="231">
        <v>42968</v>
      </c>
      <c r="E43" s="295" t="s">
        <v>0</v>
      </c>
      <c r="F43" s="232">
        <v>11185875085</v>
      </c>
      <c r="G43" s="420">
        <v>11185875085</v>
      </c>
      <c r="H43" s="233" t="s">
        <v>427</v>
      </c>
      <c r="I43" s="419" t="s">
        <v>814</v>
      </c>
    </row>
    <row r="44" spans="1:9" ht="15.75" hidden="1" customHeight="1">
      <c r="A44" s="419" t="s">
        <v>810</v>
      </c>
      <c r="B44" s="230" t="s">
        <v>20</v>
      </c>
      <c r="C44" s="231">
        <v>42968</v>
      </c>
      <c r="D44" s="231">
        <v>42968</v>
      </c>
      <c r="E44" s="295" t="s">
        <v>0</v>
      </c>
      <c r="F44" s="232">
        <v>19338766628</v>
      </c>
      <c r="G44" s="420">
        <v>19338766628</v>
      </c>
      <c r="H44" s="233" t="s">
        <v>427</v>
      </c>
      <c r="I44" s="419" t="s">
        <v>814</v>
      </c>
    </row>
    <row r="45" spans="1:9" ht="15.75" hidden="1" customHeight="1">
      <c r="A45" s="419" t="s">
        <v>803</v>
      </c>
      <c r="B45" s="230" t="s">
        <v>20</v>
      </c>
      <c r="C45" s="231">
        <v>42968</v>
      </c>
      <c r="D45" s="231">
        <v>42968</v>
      </c>
      <c r="E45" s="295" t="s">
        <v>0</v>
      </c>
      <c r="F45" s="232">
        <v>1784568136</v>
      </c>
      <c r="G45" s="420">
        <v>1784568136</v>
      </c>
      <c r="H45" s="233" t="s">
        <v>427</v>
      </c>
      <c r="I45" s="419"/>
    </row>
    <row r="46" spans="1:9" ht="15.75" hidden="1" customHeight="1">
      <c r="A46" s="419" t="s">
        <v>803</v>
      </c>
      <c r="B46" s="230" t="s">
        <v>20</v>
      </c>
      <c r="C46" s="231">
        <v>42968</v>
      </c>
      <c r="D46" s="231">
        <v>42968</v>
      </c>
      <c r="E46" s="295" t="s">
        <v>0</v>
      </c>
      <c r="F46" s="232">
        <v>6881405910</v>
      </c>
      <c r="G46" s="420">
        <v>6881405910</v>
      </c>
      <c r="H46" s="233" t="s">
        <v>427</v>
      </c>
      <c r="I46" s="419" t="s">
        <v>641</v>
      </c>
    </row>
    <row r="47" spans="1:9" ht="15.75" hidden="1" customHeight="1">
      <c r="A47" s="419" t="s">
        <v>803</v>
      </c>
      <c r="B47" s="230" t="s">
        <v>20</v>
      </c>
      <c r="C47" s="231">
        <v>42968</v>
      </c>
      <c r="D47" s="231">
        <v>42968</v>
      </c>
      <c r="E47" s="295" t="s">
        <v>0</v>
      </c>
      <c r="F47" s="232">
        <v>20248305025</v>
      </c>
      <c r="G47" s="420">
        <v>20248305025</v>
      </c>
      <c r="H47" s="233" t="s">
        <v>427</v>
      </c>
      <c r="I47" s="419" t="s">
        <v>641</v>
      </c>
    </row>
    <row r="48" spans="1:9" ht="15.75" hidden="1" customHeight="1">
      <c r="A48" s="419" t="s">
        <v>803</v>
      </c>
      <c r="B48" s="230" t="s">
        <v>20</v>
      </c>
      <c r="C48" s="231">
        <v>42968</v>
      </c>
      <c r="D48" s="231">
        <v>42968</v>
      </c>
      <c r="E48" s="295" t="s">
        <v>0</v>
      </c>
      <c r="F48" s="232">
        <v>9902268576</v>
      </c>
      <c r="G48" s="420">
        <v>9902268576</v>
      </c>
      <c r="H48" s="233" t="s">
        <v>427</v>
      </c>
      <c r="I48" s="419" t="s">
        <v>641</v>
      </c>
    </row>
    <row r="49" spans="1:9" ht="15.75" hidden="1" customHeight="1">
      <c r="A49" s="419" t="s">
        <v>803</v>
      </c>
      <c r="B49" s="230" t="s">
        <v>20</v>
      </c>
      <c r="C49" s="231">
        <v>42968</v>
      </c>
      <c r="D49" s="231">
        <v>42968</v>
      </c>
      <c r="E49" s="295" t="s">
        <v>0</v>
      </c>
      <c r="F49" s="232">
        <v>15128152417</v>
      </c>
      <c r="G49" s="420">
        <v>15128152417</v>
      </c>
      <c r="H49" s="233" t="s">
        <v>427</v>
      </c>
      <c r="I49" s="419" t="s">
        <v>641</v>
      </c>
    </row>
    <row r="50" spans="1:9" ht="15.75" hidden="1" customHeight="1">
      <c r="A50" s="419" t="s">
        <v>803</v>
      </c>
      <c r="B50" s="230" t="s">
        <v>20</v>
      </c>
      <c r="C50" s="231">
        <v>42968</v>
      </c>
      <c r="D50" s="231">
        <v>42968</v>
      </c>
      <c r="E50" s="295" t="s">
        <v>0</v>
      </c>
      <c r="F50" s="232">
        <v>5117274263</v>
      </c>
      <c r="G50" s="420">
        <v>5117274263</v>
      </c>
      <c r="H50" s="233" t="s">
        <v>427</v>
      </c>
      <c r="I50" s="419" t="s">
        <v>641</v>
      </c>
    </row>
    <row r="51" spans="1:9" ht="15.75" hidden="1" customHeight="1">
      <c r="A51" s="419" t="s">
        <v>803</v>
      </c>
      <c r="B51" s="230" t="s">
        <v>20</v>
      </c>
      <c r="C51" s="231">
        <v>42968</v>
      </c>
      <c r="D51" s="231">
        <v>42968</v>
      </c>
      <c r="E51" s="295" t="s">
        <v>0</v>
      </c>
      <c r="F51" s="232">
        <v>1941612000</v>
      </c>
      <c r="G51" s="420">
        <v>1941612000</v>
      </c>
      <c r="H51" s="233" t="s">
        <v>427</v>
      </c>
      <c r="I51" s="419" t="s">
        <v>814</v>
      </c>
    </row>
    <row r="52" spans="1:9" ht="15.75" hidden="1" customHeight="1">
      <c r="A52" s="419" t="s">
        <v>803</v>
      </c>
      <c r="B52" s="230" t="s">
        <v>20</v>
      </c>
      <c r="C52" s="231">
        <v>42968</v>
      </c>
      <c r="D52" s="231">
        <v>42968</v>
      </c>
      <c r="E52" s="295" t="s">
        <v>0</v>
      </c>
      <c r="F52" s="232">
        <v>10661767000</v>
      </c>
      <c r="G52" s="420">
        <v>10661767000</v>
      </c>
      <c r="H52" s="233" t="s">
        <v>427</v>
      </c>
      <c r="I52" s="419" t="s">
        <v>814</v>
      </c>
    </row>
    <row r="53" spans="1:9" ht="15.75" hidden="1" customHeight="1">
      <c r="A53" s="419" t="s">
        <v>803</v>
      </c>
      <c r="B53" s="230" t="s">
        <v>20</v>
      </c>
      <c r="C53" s="231">
        <v>42968</v>
      </c>
      <c r="D53" s="231">
        <v>42968</v>
      </c>
      <c r="E53" s="295" t="s">
        <v>0</v>
      </c>
      <c r="F53" s="232">
        <v>42053000</v>
      </c>
      <c r="G53" s="420">
        <v>42053000</v>
      </c>
      <c r="H53" s="233" t="s">
        <v>427</v>
      </c>
      <c r="I53" s="419" t="s">
        <v>814</v>
      </c>
    </row>
    <row r="54" spans="1:9" ht="15.75" hidden="1" customHeight="1">
      <c r="A54" s="419" t="s">
        <v>681</v>
      </c>
      <c r="B54" s="230" t="s">
        <v>20</v>
      </c>
      <c r="C54" s="231">
        <v>42968</v>
      </c>
      <c r="D54" s="231">
        <v>42968</v>
      </c>
      <c r="E54" s="295" t="s">
        <v>0</v>
      </c>
      <c r="F54" s="232">
        <v>25911145991</v>
      </c>
      <c r="G54" s="420">
        <v>25911145991</v>
      </c>
      <c r="H54" s="233" t="s">
        <v>427</v>
      </c>
      <c r="I54" s="419" t="s">
        <v>641</v>
      </c>
    </row>
    <row r="55" spans="1:9" ht="15.75" hidden="1" customHeight="1">
      <c r="A55" s="419" t="s">
        <v>681</v>
      </c>
      <c r="B55" s="230" t="s">
        <v>20</v>
      </c>
      <c r="C55" s="231">
        <v>42968</v>
      </c>
      <c r="D55" s="231">
        <v>42968</v>
      </c>
      <c r="E55" s="295" t="s">
        <v>0</v>
      </c>
      <c r="F55" s="232">
        <v>26734058161</v>
      </c>
      <c r="G55" s="420">
        <v>26734058161</v>
      </c>
      <c r="H55" s="233" t="s">
        <v>427</v>
      </c>
      <c r="I55" s="419" t="s">
        <v>641</v>
      </c>
    </row>
    <row r="56" spans="1:9" ht="15.75" hidden="1" customHeight="1">
      <c r="A56" s="419" t="s">
        <v>681</v>
      </c>
      <c r="B56" s="230" t="s">
        <v>20</v>
      </c>
      <c r="C56" s="231">
        <v>42968</v>
      </c>
      <c r="D56" s="231">
        <v>42968</v>
      </c>
      <c r="E56" s="295" t="s">
        <v>0</v>
      </c>
      <c r="F56" s="232">
        <v>20777748054</v>
      </c>
      <c r="G56" s="420">
        <v>20777748054</v>
      </c>
      <c r="H56" s="233" t="s">
        <v>427</v>
      </c>
      <c r="I56" s="419" t="s">
        <v>641</v>
      </c>
    </row>
    <row r="57" spans="1:9" ht="15.75" hidden="1" customHeight="1">
      <c r="A57" s="419" t="s">
        <v>681</v>
      </c>
      <c r="B57" s="230" t="s">
        <v>20</v>
      </c>
      <c r="C57" s="231">
        <v>42968</v>
      </c>
      <c r="D57" s="231">
        <v>42968</v>
      </c>
      <c r="E57" s="295" t="s">
        <v>0</v>
      </c>
      <c r="F57" s="232">
        <v>21197543821</v>
      </c>
      <c r="G57" s="420">
        <v>21197543821</v>
      </c>
      <c r="H57" s="233" t="s">
        <v>427</v>
      </c>
      <c r="I57" s="419" t="s">
        <v>641</v>
      </c>
    </row>
    <row r="58" spans="1:9" ht="15.75" hidden="1" customHeight="1">
      <c r="A58" s="419" t="s">
        <v>681</v>
      </c>
      <c r="B58" s="230" t="s">
        <v>20</v>
      </c>
      <c r="C58" s="231">
        <v>42968</v>
      </c>
      <c r="D58" s="231">
        <v>42968</v>
      </c>
      <c r="E58" s="295" t="s">
        <v>0</v>
      </c>
      <c r="F58" s="232">
        <v>25913533681</v>
      </c>
      <c r="G58" s="420">
        <v>25913533681</v>
      </c>
      <c r="H58" s="233" t="s">
        <v>427</v>
      </c>
      <c r="I58" s="419" t="s">
        <v>641</v>
      </c>
    </row>
    <row r="59" spans="1:9" ht="15.75" hidden="1" customHeight="1">
      <c r="A59" s="419" t="s">
        <v>681</v>
      </c>
      <c r="B59" s="230" t="s">
        <v>20</v>
      </c>
      <c r="C59" s="231">
        <v>42968</v>
      </c>
      <c r="D59" s="231">
        <v>42968</v>
      </c>
      <c r="E59" s="295" t="s">
        <v>0</v>
      </c>
      <c r="F59" s="232">
        <v>16226565613</v>
      </c>
      <c r="G59" s="420">
        <v>16226565613</v>
      </c>
      <c r="H59" s="233" t="s">
        <v>427</v>
      </c>
      <c r="I59" s="419" t="s">
        <v>641</v>
      </c>
    </row>
    <row r="60" spans="1:9" ht="15.75" hidden="1" customHeight="1">
      <c r="A60" s="229" t="s">
        <v>256</v>
      </c>
      <c r="B60" s="230" t="s">
        <v>15</v>
      </c>
      <c r="C60" s="231">
        <v>42959</v>
      </c>
      <c r="D60" s="231">
        <v>42968</v>
      </c>
      <c r="E60" s="230" t="s">
        <v>0</v>
      </c>
      <c r="F60" s="232">
        <v>15705779683</v>
      </c>
      <c r="G60" s="232">
        <v>15705779683</v>
      </c>
      <c r="H60" s="233" t="s">
        <v>427</v>
      </c>
      <c r="I60" s="229" t="s">
        <v>257</v>
      </c>
    </row>
    <row r="61" spans="1:9" ht="15.75" hidden="1" customHeight="1">
      <c r="A61" s="229" t="s">
        <v>258</v>
      </c>
      <c r="B61" s="230" t="s">
        <v>15</v>
      </c>
      <c r="C61" s="231">
        <v>42959</v>
      </c>
      <c r="D61" s="231">
        <v>42968</v>
      </c>
      <c r="E61" s="230" t="s">
        <v>0</v>
      </c>
      <c r="F61" s="232">
        <v>14931770269</v>
      </c>
      <c r="G61" s="232">
        <v>14931770269</v>
      </c>
      <c r="H61" s="233" t="s">
        <v>427</v>
      </c>
      <c r="I61" s="229" t="s">
        <v>257</v>
      </c>
    </row>
    <row r="62" spans="1:9" ht="15.75" hidden="1" customHeight="1">
      <c r="A62" s="229" t="s">
        <v>271</v>
      </c>
      <c r="B62" s="230" t="s">
        <v>15</v>
      </c>
      <c r="C62" s="231">
        <v>42960</v>
      </c>
      <c r="D62" s="231">
        <v>42968</v>
      </c>
      <c r="E62" s="230" t="s">
        <v>0</v>
      </c>
      <c r="F62" s="232">
        <v>3210922823</v>
      </c>
      <c r="G62" s="232">
        <v>3210922823</v>
      </c>
      <c r="H62" s="233" t="s">
        <v>427</v>
      </c>
      <c r="I62" s="229" t="s">
        <v>440</v>
      </c>
    </row>
    <row r="63" spans="1:9" ht="15.75" hidden="1" customHeight="1">
      <c r="A63" s="229" t="s">
        <v>297</v>
      </c>
      <c r="B63" s="230" t="s">
        <v>15</v>
      </c>
      <c r="C63" s="231">
        <v>42960</v>
      </c>
      <c r="D63" s="231">
        <v>42968</v>
      </c>
      <c r="E63" s="230" t="s">
        <v>0</v>
      </c>
      <c r="F63" s="232">
        <v>5651865830</v>
      </c>
      <c r="G63" s="232">
        <v>5651865830</v>
      </c>
      <c r="H63" s="233" t="s">
        <v>427</v>
      </c>
      <c r="I63" s="229" t="s">
        <v>239</v>
      </c>
    </row>
    <row r="64" spans="1:9" ht="15.75" hidden="1" customHeight="1">
      <c r="A64" s="229" t="s">
        <v>798</v>
      </c>
      <c r="B64" s="230" t="s">
        <v>15</v>
      </c>
      <c r="C64" s="231">
        <v>42968</v>
      </c>
      <c r="D64" s="231">
        <v>42968</v>
      </c>
      <c r="E64" s="295" t="s">
        <v>0</v>
      </c>
      <c r="F64" s="232">
        <v>531693389</v>
      </c>
      <c r="G64" s="232">
        <v>531693389</v>
      </c>
      <c r="H64" s="233" t="s">
        <v>427</v>
      </c>
      <c r="I64" s="229" t="s">
        <v>27</v>
      </c>
    </row>
    <row r="65" spans="1:9" ht="15.75" hidden="1" customHeight="1">
      <c r="A65" s="229" t="s">
        <v>265</v>
      </c>
      <c r="B65" s="230" t="s">
        <v>15</v>
      </c>
      <c r="C65" s="231">
        <v>42960</v>
      </c>
      <c r="D65" s="231">
        <v>42968</v>
      </c>
      <c r="E65" s="230" t="s">
        <v>0</v>
      </c>
      <c r="F65" s="232">
        <v>3123055916</v>
      </c>
      <c r="G65" s="232">
        <v>3123055916</v>
      </c>
      <c r="H65" s="233" t="s">
        <v>427</v>
      </c>
      <c r="I65" s="229" t="s">
        <v>27</v>
      </c>
    </row>
    <row r="66" spans="1:9" ht="15.75" hidden="1" customHeight="1">
      <c r="A66" s="229" t="s">
        <v>333</v>
      </c>
      <c r="B66" s="230" t="s">
        <v>15</v>
      </c>
      <c r="C66" s="231">
        <v>42958</v>
      </c>
      <c r="D66" s="231">
        <v>42968</v>
      </c>
      <c r="E66" s="230" t="s">
        <v>0</v>
      </c>
      <c r="F66" s="232">
        <v>53787519455</v>
      </c>
      <c r="G66" s="232">
        <v>53787519455</v>
      </c>
      <c r="H66" s="233" t="s">
        <v>427</v>
      </c>
      <c r="I66" s="229" t="s">
        <v>429</v>
      </c>
    </row>
    <row r="67" spans="1:9" ht="15.75" hidden="1" customHeight="1">
      <c r="A67" s="229" t="s">
        <v>269</v>
      </c>
      <c r="B67" s="230" t="s">
        <v>15</v>
      </c>
      <c r="C67" s="231">
        <v>42958</v>
      </c>
      <c r="D67" s="231">
        <v>42968</v>
      </c>
      <c r="E67" s="230" t="s">
        <v>0</v>
      </c>
      <c r="F67" s="232">
        <v>5953505147</v>
      </c>
      <c r="G67" s="232">
        <v>5953505147</v>
      </c>
      <c r="H67" s="233" t="s">
        <v>427</v>
      </c>
      <c r="I67" s="229" t="s">
        <v>27</v>
      </c>
    </row>
    <row r="68" spans="1:9" ht="15.75" customHeight="1">
      <c r="A68" s="229" t="s">
        <v>684</v>
      </c>
      <c r="B68" s="230" t="s">
        <v>191</v>
      </c>
      <c r="C68" s="231">
        <v>42974</v>
      </c>
      <c r="D68" s="231">
        <v>42971</v>
      </c>
      <c r="E68" s="230" t="s">
        <v>4</v>
      </c>
      <c r="F68" s="232">
        <v>4717.6899999999996</v>
      </c>
      <c r="G68" s="232">
        <v>4717.6899999999996</v>
      </c>
      <c r="H68" s="233" t="s">
        <v>27</v>
      </c>
      <c r="I68" s="229" t="s">
        <v>686</v>
      </c>
    </row>
    <row r="69" spans="1:9" ht="15.75" customHeight="1">
      <c r="A69" s="229" t="s">
        <v>684</v>
      </c>
      <c r="B69" s="230" t="s">
        <v>191</v>
      </c>
      <c r="C69" s="231">
        <v>42974</v>
      </c>
      <c r="D69" s="231">
        <v>42971</v>
      </c>
      <c r="E69" s="230" t="s">
        <v>4</v>
      </c>
      <c r="F69" s="232">
        <v>462031.35</v>
      </c>
      <c r="G69" s="232">
        <v>462031.35</v>
      </c>
      <c r="H69" s="233" t="s">
        <v>27</v>
      </c>
      <c r="I69" s="229" t="s">
        <v>686</v>
      </c>
    </row>
    <row r="70" spans="1:9" ht="15.75" customHeight="1">
      <c r="A70" s="229" t="s">
        <v>684</v>
      </c>
      <c r="B70" s="230" t="s">
        <v>191</v>
      </c>
      <c r="C70" s="231">
        <v>42974</v>
      </c>
      <c r="D70" s="231">
        <v>42971</v>
      </c>
      <c r="E70" s="230" t="s">
        <v>4</v>
      </c>
      <c r="F70" s="232">
        <v>63952.54</v>
      </c>
      <c r="G70" s="232">
        <v>63952.54</v>
      </c>
      <c r="H70" s="233" t="s">
        <v>27</v>
      </c>
      <c r="I70" s="229" t="s">
        <v>686</v>
      </c>
    </row>
    <row r="71" spans="1:9" ht="15.75" customHeight="1">
      <c r="A71" s="419" t="s">
        <v>682</v>
      </c>
      <c r="B71" s="230" t="s">
        <v>20</v>
      </c>
      <c r="C71" s="231">
        <v>42968</v>
      </c>
      <c r="D71" s="231">
        <v>42971</v>
      </c>
      <c r="E71" s="295" t="s">
        <v>4</v>
      </c>
      <c r="F71" s="232">
        <v>504124</v>
      </c>
      <c r="G71" s="420">
        <v>504124</v>
      </c>
      <c r="H71" s="233" t="s">
        <v>26</v>
      </c>
      <c r="I71" s="419" t="s">
        <v>815</v>
      </c>
    </row>
    <row r="72" spans="1:9" ht="15.75" customHeight="1">
      <c r="A72" s="229" t="s">
        <v>200</v>
      </c>
      <c r="B72" s="230" t="s">
        <v>97</v>
      </c>
      <c r="C72" s="231">
        <v>42971</v>
      </c>
      <c r="D72" s="231">
        <v>42971</v>
      </c>
      <c r="E72" s="230" t="s">
        <v>4</v>
      </c>
      <c r="F72" s="232">
        <v>6204375</v>
      </c>
      <c r="G72" s="232">
        <v>6204375</v>
      </c>
      <c r="H72" s="233" t="s">
        <v>10</v>
      </c>
      <c r="I72" s="229" t="s">
        <v>225</v>
      </c>
    </row>
    <row r="73" spans="1:9" ht="15.75" customHeight="1">
      <c r="A73" s="229" t="s">
        <v>194</v>
      </c>
      <c r="B73" s="230" t="s">
        <v>97</v>
      </c>
      <c r="C73" s="231">
        <v>42971</v>
      </c>
      <c r="D73" s="231">
        <v>42971</v>
      </c>
      <c r="E73" s="230" t="s">
        <v>4</v>
      </c>
      <c r="F73" s="232">
        <v>12383801.369999999</v>
      </c>
      <c r="G73" s="232">
        <v>12383801.369999999</v>
      </c>
      <c r="H73" s="233" t="s">
        <v>10</v>
      </c>
      <c r="I73" s="229" t="s">
        <v>225</v>
      </c>
    </row>
    <row r="74" spans="1:9" ht="15.75" customHeight="1">
      <c r="A74" s="229" t="s">
        <v>195</v>
      </c>
      <c r="B74" s="230" t="s">
        <v>97</v>
      </c>
      <c r="C74" s="231">
        <v>42971</v>
      </c>
      <c r="D74" s="231">
        <v>42971</v>
      </c>
      <c r="E74" s="230" t="s">
        <v>4</v>
      </c>
      <c r="F74" s="232">
        <v>268166.57</v>
      </c>
      <c r="G74" s="232">
        <v>268166.57</v>
      </c>
      <c r="H74" s="233" t="s">
        <v>10</v>
      </c>
      <c r="I74" s="229" t="s">
        <v>226</v>
      </c>
    </row>
    <row r="75" spans="1:9" ht="15.75" customHeight="1">
      <c r="A75" s="229" t="s">
        <v>199</v>
      </c>
      <c r="B75" s="230" t="s">
        <v>97</v>
      </c>
      <c r="C75" s="231">
        <v>42970</v>
      </c>
      <c r="D75" s="231">
        <v>42971</v>
      </c>
      <c r="E75" s="230" t="s">
        <v>4</v>
      </c>
      <c r="F75" s="232">
        <v>165547.72</v>
      </c>
      <c r="G75" s="232">
        <v>165547.72</v>
      </c>
      <c r="H75" s="233" t="s">
        <v>10</v>
      </c>
      <c r="I75" s="229" t="s">
        <v>225</v>
      </c>
    </row>
    <row r="76" spans="1:9" ht="15.75" customHeight="1">
      <c r="A76" s="229" t="s">
        <v>199</v>
      </c>
      <c r="B76" s="230" t="s">
        <v>97</v>
      </c>
      <c r="C76" s="231">
        <v>42970</v>
      </c>
      <c r="D76" s="231">
        <v>42971</v>
      </c>
      <c r="E76" s="230" t="s">
        <v>4</v>
      </c>
      <c r="F76" s="232">
        <v>187486.35</v>
      </c>
      <c r="G76" s="232">
        <v>187486.35</v>
      </c>
      <c r="H76" s="233" t="s">
        <v>10</v>
      </c>
      <c r="I76" s="229" t="s">
        <v>225</v>
      </c>
    </row>
    <row r="77" spans="1:9" ht="15.75" customHeight="1">
      <c r="A77" s="229" t="s">
        <v>199</v>
      </c>
      <c r="B77" s="230" t="s">
        <v>97</v>
      </c>
      <c r="C77" s="231">
        <v>42970</v>
      </c>
      <c r="D77" s="231">
        <v>42971</v>
      </c>
      <c r="E77" s="230" t="s">
        <v>4</v>
      </c>
      <c r="F77" s="232">
        <v>277282.78000000003</v>
      </c>
      <c r="G77" s="232">
        <v>277282.78000000003</v>
      </c>
      <c r="H77" s="233" t="s">
        <v>10</v>
      </c>
      <c r="I77" s="229" t="s">
        <v>225</v>
      </c>
    </row>
    <row r="78" spans="1:9" ht="15.75" customHeight="1">
      <c r="A78" s="229" t="s">
        <v>298</v>
      </c>
      <c r="B78" s="230" t="s">
        <v>15</v>
      </c>
      <c r="C78" s="231">
        <v>42973</v>
      </c>
      <c r="D78" s="231">
        <v>42971</v>
      </c>
      <c r="E78" s="295" t="s">
        <v>4</v>
      </c>
      <c r="F78" s="232">
        <v>3699041.87</v>
      </c>
      <c r="G78" s="232">
        <v>3699041.87</v>
      </c>
      <c r="H78" s="233" t="s">
        <v>10</v>
      </c>
      <c r="I78" s="229" t="s">
        <v>299</v>
      </c>
    </row>
    <row r="79" spans="1:9" ht="15.75" customHeight="1">
      <c r="A79" s="229" t="s">
        <v>272</v>
      </c>
      <c r="B79" s="230" t="s">
        <v>15</v>
      </c>
      <c r="C79" s="231">
        <v>42972</v>
      </c>
      <c r="D79" s="231">
        <v>42971</v>
      </c>
      <c r="E79" s="295" t="s">
        <v>4</v>
      </c>
      <c r="F79" s="232">
        <v>535795.47</v>
      </c>
      <c r="G79" s="232">
        <v>535795.47</v>
      </c>
      <c r="H79" s="233" t="s">
        <v>10</v>
      </c>
      <c r="I79" s="229" t="s">
        <v>505</v>
      </c>
    </row>
    <row r="80" spans="1:9" ht="15.75" customHeight="1">
      <c r="A80" s="229" t="s">
        <v>192</v>
      </c>
      <c r="B80" s="230" t="s">
        <v>191</v>
      </c>
      <c r="C80" s="231">
        <v>42971</v>
      </c>
      <c r="D80" s="231">
        <v>42971</v>
      </c>
      <c r="E80" s="230" t="s">
        <v>4</v>
      </c>
      <c r="F80" s="232">
        <v>6301688.7800000003</v>
      </c>
      <c r="G80" s="232">
        <v>6301688.7800000003</v>
      </c>
      <c r="H80" s="233" t="s">
        <v>10</v>
      </c>
      <c r="I80" s="229" t="s">
        <v>225</v>
      </c>
    </row>
    <row r="81" spans="1:9" ht="15.75" customHeight="1">
      <c r="A81" s="419" t="s">
        <v>803</v>
      </c>
      <c r="B81" s="230" t="s">
        <v>20</v>
      </c>
      <c r="C81" s="231">
        <v>42968</v>
      </c>
      <c r="D81" s="231">
        <v>42972</v>
      </c>
      <c r="E81" s="295" t="s">
        <v>13</v>
      </c>
      <c r="F81" s="420">
        <v>3980872.65</v>
      </c>
      <c r="G81" s="420">
        <v>3980872.65</v>
      </c>
      <c r="H81" s="233" t="s">
        <v>26</v>
      </c>
      <c r="I81" s="419" t="s">
        <v>641</v>
      </c>
    </row>
    <row r="82" spans="1:9" ht="15.75" customHeight="1">
      <c r="A82" s="419" t="s">
        <v>682</v>
      </c>
      <c r="B82" s="230" t="s">
        <v>20</v>
      </c>
      <c r="C82" s="231">
        <v>42968</v>
      </c>
      <c r="D82" s="231">
        <v>42972</v>
      </c>
      <c r="E82" s="295" t="s">
        <v>13</v>
      </c>
      <c r="F82" s="232">
        <v>2787920</v>
      </c>
      <c r="G82" s="420">
        <v>2787920</v>
      </c>
      <c r="H82" s="233" t="s">
        <v>26</v>
      </c>
      <c r="I82" s="419" t="s">
        <v>815</v>
      </c>
    </row>
    <row r="83" spans="1:9" ht="15.75" customHeight="1">
      <c r="A83" s="229" t="s">
        <v>682</v>
      </c>
      <c r="B83" s="230" t="s">
        <v>20</v>
      </c>
      <c r="C83" s="231">
        <v>42972</v>
      </c>
      <c r="D83" s="231">
        <v>42972</v>
      </c>
      <c r="E83" s="230" t="s">
        <v>13</v>
      </c>
      <c r="F83" s="232">
        <v>632840.57999999996</v>
      </c>
      <c r="G83" s="232">
        <v>632840.57999999996</v>
      </c>
      <c r="H83" s="233" t="s">
        <v>26</v>
      </c>
      <c r="I83" s="229" t="s">
        <v>815</v>
      </c>
    </row>
    <row r="84" spans="1:9" ht="15.75" customHeight="1">
      <c r="A84" s="419" t="s">
        <v>811</v>
      </c>
      <c r="B84" s="230" t="s">
        <v>20</v>
      </c>
      <c r="C84" s="231">
        <v>42968</v>
      </c>
      <c r="D84" s="231">
        <v>42972</v>
      </c>
      <c r="E84" s="295" t="s">
        <v>1</v>
      </c>
      <c r="F84" s="232">
        <v>120780</v>
      </c>
      <c r="G84" s="420">
        <v>120780</v>
      </c>
      <c r="H84" s="233" t="s">
        <v>26</v>
      </c>
      <c r="I84" s="419" t="s">
        <v>816</v>
      </c>
    </row>
    <row r="85" spans="1:9" ht="15.75" customHeight="1">
      <c r="A85" s="229" t="s">
        <v>197</v>
      </c>
      <c r="B85" s="230" t="s">
        <v>97</v>
      </c>
      <c r="C85" s="231">
        <v>42972</v>
      </c>
      <c r="D85" s="231">
        <v>42972</v>
      </c>
      <c r="E85" s="230" t="s">
        <v>4</v>
      </c>
      <c r="F85" s="232">
        <v>2234108.7000000002</v>
      </c>
      <c r="G85" s="232">
        <v>2234108.7000000002</v>
      </c>
      <c r="H85" s="233" t="s">
        <v>27</v>
      </c>
      <c r="I85" s="229" t="s">
        <v>27</v>
      </c>
    </row>
    <row r="86" spans="1:9" ht="15.75" customHeight="1">
      <c r="A86" s="419" t="s">
        <v>682</v>
      </c>
      <c r="B86" s="230" t="s">
        <v>20</v>
      </c>
      <c r="C86" s="231">
        <v>42968</v>
      </c>
      <c r="D86" s="231">
        <v>42972</v>
      </c>
      <c r="E86" s="295" t="s">
        <v>4</v>
      </c>
      <c r="F86" s="232">
        <v>446593</v>
      </c>
      <c r="G86" s="420">
        <v>446593</v>
      </c>
      <c r="H86" s="233" t="s">
        <v>26</v>
      </c>
      <c r="I86" s="419" t="s">
        <v>815</v>
      </c>
    </row>
    <row r="87" spans="1:9" ht="15.75" customHeight="1">
      <c r="A87" s="419" t="s">
        <v>682</v>
      </c>
      <c r="B87" s="230" t="s">
        <v>20</v>
      </c>
      <c r="C87" s="231">
        <v>42968</v>
      </c>
      <c r="D87" s="231">
        <v>42972</v>
      </c>
      <c r="E87" s="295" t="s">
        <v>4</v>
      </c>
      <c r="F87" s="232">
        <v>210417</v>
      </c>
      <c r="G87" s="420">
        <v>210417</v>
      </c>
      <c r="H87" s="233" t="s">
        <v>26</v>
      </c>
      <c r="I87" s="419" t="s">
        <v>815</v>
      </c>
    </row>
    <row r="88" spans="1:9" ht="15.75" customHeight="1">
      <c r="A88" s="419" t="s">
        <v>682</v>
      </c>
      <c r="B88" s="230" t="s">
        <v>20</v>
      </c>
      <c r="C88" s="231">
        <v>42968</v>
      </c>
      <c r="D88" s="231">
        <v>42972</v>
      </c>
      <c r="E88" s="295" t="s">
        <v>4</v>
      </c>
      <c r="F88" s="232">
        <v>100643</v>
      </c>
      <c r="G88" s="420">
        <v>100643</v>
      </c>
      <c r="H88" s="233" t="s">
        <v>26</v>
      </c>
      <c r="I88" s="419" t="s">
        <v>815</v>
      </c>
    </row>
    <row r="89" spans="1:9" ht="15.75" customHeight="1">
      <c r="A89" s="419" t="s">
        <v>804</v>
      </c>
      <c r="B89" s="230" t="s">
        <v>20</v>
      </c>
      <c r="C89" s="231">
        <v>42968</v>
      </c>
      <c r="D89" s="231">
        <v>42972</v>
      </c>
      <c r="E89" s="295" t="s">
        <v>4</v>
      </c>
      <c r="F89" s="232">
        <v>81156.399999999994</v>
      </c>
      <c r="G89" s="420">
        <v>81156.399999999994</v>
      </c>
      <c r="H89" s="233" t="s">
        <v>26</v>
      </c>
      <c r="I89" s="419" t="s">
        <v>814</v>
      </c>
    </row>
    <row r="90" spans="1:9" ht="15.75" customHeight="1">
      <c r="A90" s="419" t="s">
        <v>804</v>
      </c>
      <c r="B90" s="230" t="s">
        <v>20</v>
      </c>
      <c r="C90" s="231">
        <v>42968</v>
      </c>
      <c r="D90" s="231">
        <v>42972</v>
      </c>
      <c r="E90" s="295" t="s">
        <v>4</v>
      </c>
      <c r="F90" s="232">
        <v>60203</v>
      </c>
      <c r="G90" s="420">
        <v>60203</v>
      </c>
      <c r="H90" s="233" t="s">
        <v>26</v>
      </c>
      <c r="I90" s="419" t="s">
        <v>814</v>
      </c>
    </row>
    <row r="91" spans="1:9" ht="15.75" customHeight="1">
      <c r="A91" s="419" t="s">
        <v>813</v>
      </c>
      <c r="B91" s="230" t="s">
        <v>20</v>
      </c>
      <c r="C91" s="231">
        <v>42968</v>
      </c>
      <c r="D91" s="231">
        <v>42972</v>
      </c>
      <c r="E91" s="295" t="s">
        <v>4</v>
      </c>
      <c r="F91" s="232">
        <v>672176.78</v>
      </c>
      <c r="G91" s="420">
        <v>672176.78</v>
      </c>
      <c r="H91" s="233" t="s">
        <v>26</v>
      </c>
      <c r="I91" s="419" t="s">
        <v>814</v>
      </c>
    </row>
    <row r="92" spans="1:9" ht="15.75" customHeight="1">
      <c r="A92" s="419" t="s">
        <v>813</v>
      </c>
      <c r="B92" s="230" t="s">
        <v>20</v>
      </c>
      <c r="C92" s="231">
        <v>42968</v>
      </c>
      <c r="D92" s="231">
        <v>42972</v>
      </c>
      <c r="E92" s="295" t="s">
        <v>4</v>
      </c>
      <c r="F92" s="232">
        <v>6433.13</v>
      </c>
      <c r="G92" s="420">
        <v>6433.13</v>
      </c>
      <c r="H92" s="233" t="s">
        <v>26</v>
      </c>
      <c r="I92" s="419" t="s">
        <v>814</v>
      </c>
    </row>
    <row r="93" spans="1:9" ht="15.75" customHeight="1">
      <c r="A93" s="419" t="s">
        <v>813</v>
      </c>
      <c r="B93" s="230" t="s">
        <v>20</v>
      </c>
      <c r="C93" s="231">
        <v>42968</v>
      </c>
      <c r="D93" s="231">
        <v>42972</v>
      </c>
      <c r="E93" s="295" t="s">
        <v>4</v>
      </c>
      <c r="F93" s="232">
        <v>5249343.0999999996</v>
      </c>
      <c r="G93" s="420">
        <v>5249343.0999999996</v>
      </c>
      <c r="H93" s="233" t="s">
        <v>26</v>
      </c>
      <c r="I93" s="419" t="s">
        <v>814</v>
      </c>
    </row>
    <row r="94" spans="1:9" ht="15.75" customHeight="1">
      <c r="A94" s="419" t="s">
        <v>813</v>
      </c>
      <c r="B94" s="230" t="s">
        <v>20</v>
      </c>
      <c r="C94" s="231">
        <v>42968</v>
      </c>
      <c r="D94" s="231">
        <v>42972</v>
      </c>
      <c r="E94" s="295" t="s">
        <v>4</v>
      </c>
      <c r="F94" s="232">
        <v>138537.79999999999</v>
      </c>
      <c r="G94" s="420">
        <v>138537.79999999999</v>
      </c>
      <c r="H94" s="233" t="s">
        <v>26</v>
      </c>
      <c r="I94" s="419" t="s">
        <v>814</v>
      </c>
    </row>
    <row r="95" spans="1:9" ht="15.75" customHeight="1">
      <c r="A95" s="419" t="s">
        <v>813</v>
      </c>
      <c r="B95" s="230" t="s">
        <v>20</v>
      </c>
      <c r="C95" s="231">
        <v>42968</v>
      </c>
      <c r="D95" s="231">
        <v>42972</v>
      </c>
      <c r="E95" s="295" t="s">
        <v>4</v>
      </c>
      <c r="F95" s="232">
        <v>191050.2</v>
      </c>
      <c r="G95" s="420">
        <v>191050.2</v>
      </c>
      <c r="H95" s="233" t="s">
        <v>26</v>
      </c>
      <c r="I95" s="419" t="s">
        <v>814</v>
      </c>
    </row>
    <row r="96" spans="1:9" ht="15.75" hidden="1" customHeight="1">
      <c r="A96" s="229" t="s">
        <v>675</v>
      </c>
      <c r="B96" s="230" t="s">
        <v>448</v>
      </c>
      <c r="C96" s="231">
        <v>42972</v>
      </c>
      <c r="D96" s="231">
        <v>42969</v>
      </c>
      <c r="E96" s="230" t="s">
        <v>0</v>
      </c>
      <c r="F96" s="232">
        <v>16033025451</v>
      </c>
      <c r="G96" s="232">
        <v>16033025451</v>
      </c>
      <c r="H96" s="233" t="s">
        <v>427</v>
      </c>
      <c r="I96" s="229" t="s">
        <v>83</v>
      </c>
    </row>
    <row r="97" spans="1:9" ht="15.75" hidden="1" customHeight="1">
      <c r="A97" s="229" t="s">
        <v>675</v>
      </c>
      <c r="B97" s="230" t="s">
        <v>448</v>
      </c>
      <c r="C97" s="231">
        <v>42972</v>
      </c>
      <c r="D97" s="231">
        <v>42969</v>
      </c>
      <c r="E97" s="230" t="s">
        <v>0</v>
      </c>
      <c r="F97" s="232">
        <v>16033025452</v>
      </c>
      <c r="G97" s="232">
        <v>16033025452</v>
      </c>
      <c r="H97" s="233" t="s">
        <v>427</v>
      </c>
      <c r="I97" s="229" t="s">
        <v>83</v>
      </c>
    </row>
    <row r="98" spans="1:9" ht="15.75" hidden="1" customHeight="1">
      <c r="A98" s="229" t="s">
        <v>677</v>
      </c>
      <c r="B98" s="230" t="s">
        <v>447</v>
      </c>
      <c r="C98" s="231">
        <v>42972</v>
      </c>
      <c r="D98" s="231">
        <v>42969</v>
      </c>
      <c r="E98" s="230" t="s">
        <v>0</v>
      </c>
      <c r="F98" s="232">
        <v>97709071579.399994</v>
      </c>
      <c r="G98" s="232">
        <v>97709071579.399994</v>
      </c>
      <c r="H98" s="233" t="s">
        <v>427</v>
      </c>
      <c r="I98" s="229" t="s">
        <v>83</v>
      </c>
    </row>
    <row r="99" spans="1:9" ht="15.75" hidden="1" customHeight="1">
      <c r="A99" s="229" t="s">
        <v>677</v>
      </c>
      <c r="B99" s="230" t="s">
        <v>447</v>
      </c>
      <c r="C99" s="231">
        <v>42972</v>
      </c>
      <c r="D99" s="231">
        <v>42969</v>
      </c>
      <c r="E99" s="230" t="s">
        <v>0</v>
      </c>
      <c r="F99" s="232">
        <v>97709071582</v>
      </c>
      <c r="G99" s="232">
        <v>97709071582</v>
      </c>
      <c r="H99" s="233" t="s">
        <v>427</v>
      </c>
      <c r="I99" s="229" t="s">
        <v>83</v>
      </c>
    </row>
    <row r="100" spans="1:9" ht="15.75" hidden="1" customHeight="1">
      <c r="A100" s="229" t="s">
        <v>676</v>
      </c>
      <c r="B100" s="230" t="s">
        <v>447</v>
      </c>
      <c r="C100" s="231">
        <v>42972</v>
      </c>
      <c r="D100" s="231">
        <v>42969</v>
      </c>
      <c r="E100" s="230" t="s">
        <v>0</v>
      </c>
      <c r="F100" s="232">
        <v>57577183981.080002</v>
      </c>
      <c r="G100" s="232">
        <v>57577183981.080002</v>
      </c>
      <c r="H100" s="233" t="s">
        <v>427</v>
      </c>
      <c r="I100" s="229" t="s">
        <v>83</v>
      </c>
    </row>
    <row r="101" spans="1:9" ht="15.75" hidden="1" customHeight="1">
      <c r="A101" s="229" t="s">
        <v>676</v>
      </c>
      <c r="B101" s="230" t="s">
        <v>447</v>
      </c>
      <c r="C101" s="231">
        <v>42972</v>
      </c>
      <c r="D101" s="231">
        <v>42969</v>
      </c>
      <c r="E101" s="230" t="s">
        <v>0</v>
      </c>
      <c r="F101" s="232">
        <v>57577183982</v>
      </c>
      <c r="G101" s="232">
        <v>57577183982</v>
      </c>
      <c r="H101" s="233" t="s">
        <v>427</v>
      </c>
      <c r="I101" s="229" t="s">
        <v>83</v>
      </c>
    </row>
    <row r="102" spans="1:9" ht="15.75" hidden="1" customHeight="1">
      <c r="A102" s="229" t="s">
        <v>675</v>
      </c>
      <c r="B102" s="230" t="s">
        <v>447</v>
      </c>
      <c r="C102" s="231">
        <v>42972</v>
      </c>
      <c r="D102" s="231">
        <v>42969</v>
      </c>
      <c r="E102" s="230" t="s">
        <v>0</v>
      </c>
      <c r="F102" s="232">
        <v>128831508865.46001</v>
      </c>
      <c r="G102" s="232">
        <v>128831508865.46001</v>
      </c>
      <c r="H102" s="233" t="s">
        <v>427</v>
      </c>
      <c r="I102" s="229" t="s">
        <v>83</v>
      </c>
    </row>
    <row r="103" spans="1:9" ht="15.75" hidden="1" customHeight="1">
      <c r="A103" s="229" t="s">
        <v>675</v>
      </c>
      <c r="B103" s="230" t="s">
        <v>447</v>
      </c>
      <c r="C103" s="231">
        <v>42972</v>
      </c>
      <c r="D103" s="231">
        <v>42969</v>
      </c>
      <c r="E103" s="230" t="s">
        <v>0</v>
      </c>
      <c r="F103" s="232">
        <v>128831508865</v>
      </c>
      <c r="G103" s="232">
        <v>128831508865</v>
      </c>
      <c r="H103" s="233" t="s">
        <v>427</v>
      </c>
      <c r="I103" s="229" t="s">
        <v>83</v>
      </c>
    </row>
    <row r="104" spans="1:9" ht="15.75" customHeight="1">
      <c r="A104" s="419" t="s">
        <v>813</v>
      </c>
      <c r="B104" s="230" t="s">
        <v>20</v>
      </c>
      <c r="C104" s="231">
        <v>42968</v>
      </c>
      <c r="D104" s="231">
        <v>42972</v>
      </c>
      <c r="E104" s="295" t="s">
        <v>4</v>
      </c>
      <c r="F104" s="232">
        <v>196459.65</v>
      </c>
      <c r="G104" s="420">
        <v>196459.65</v>
      </c>
      <c r="H104" s="233" t="s">
        <v>26</v>
      </c>
      <c r="I104" s="419" t="s">
        <v>814</v>
      </c>
    </row>
    <row r="105" spans="1:9" ht="15.75" customHeight="1">
      <c r="A105" s="419" t="s">
        <v>813</v>
      </c>
      <c r="B105" s="230" t="s">
        <v>20</v>
      </c>
      <c r="C105" s="231">
        <v>42968</v>
      </c>
      <c r="D105" s="231">
        <v>42972</v>
      </c>
      <c r="E105" s="295" t="s">
        <v>4</v>
      </c>
      <c r="F105" s="232">
        <v>65486.55</v>
      </c>
      <c r="G105" s="420">
        <v>65486.55</v>
      </c>
      <c r="H105" s="233" t="s">
        <v>26</v>
      </c>
      <c r="I105" s="419" t="s">
        <v>814</v>
      </c>
    </row>
    <row r="106" spans="1:9" ht="15.75" customHeight="1">
      <c r="A106" s="419" t="s">
        <v>501</v>
      </c>
      <c r="B106" s="230" t="s">
        <v>20</v>
      </c>
      <c r="C106" s="231">
        <v>42968</v>
      </c>
      <c r="D106" s="231">
        <v>42972</v>
      </c>
      <c r="E106" s="295" t="s">
        <v>4</v>
      </c>
      <c r="F106" s="232">
        <v>2994215</v>
      </c>
      <c r="G106" s="420">
        <v>2994215</v>
      </c>
      <c r="H106" s="233" t="s">
        <v>26</v>
      </c>
      <c r="I106" s="419" t="s">
        <v>814</v>
      </c>
    </row>
    <row r="107" spans="1:9" ht="15.75" customHeight="1">
      <c r="A107" s="229" t="s">
        <v>695</v>
      </c>
      <c r="B107" s="230" t="s">
        <v>97</v>
      </c>
      <c r="C107" s="231">
        <v>42972</v>
      </c>
      <c r="D107" s="231">
        <v>42972</v>
      </c>
      <c r="E107" s="230" t="s">
        <v>4</v>
      </c>
      <c r="F107" s="232">
        <v>5567643.7699999996</v>
      </c>
      <c r="G107" s="232">
        <v>5567643.7699999996</v>
      </c>
      <c r="H107" s="233" t="s">
        <v>10</v>
      </c>
      <c r="I107" s="229" t="s">
        <v>225</v>
      </c>
    </row>
    <row r="108" spans="1:9" ht="15.75" customHeight="1">
      <c r="A108" s="229" t="s">
        <v>690</v>
      </c>
      <c r="B108" s="230" t="s">
        <v>97</v>
      </c>
      <c r="C108" s="231">
        <v>42975</v>
      </c>
      <c r="D108" s="231">
        <v>42975</v>
      </c>
      <c r="E108" s="230" t="s">
        <v>4</v>
      </c>
      <c r="F108" s="232">
        <v>4503828.0999999996</v>
      </c>
      <c r="G108" s="232">
        <v>4503828.0999999996</v>
      </c>
      <c r="H108" s="233" t="s">
        <v>27</v>
      </c>
      <c r="I108" s="229" t="s">
        <v>27</v>
      </c>
    </row>
    <row r="109" spans="1:9" ht="15.75" customHeight="1">
      <c r="A109" s="229" t="s">
        <v>694</v>
      </c>
      <c r="B109" s="230" t="s">
        <v>97</v>
      </c>
      <c r="C109" s="231">
        <v>42976</v>
      </c>
      <c r="D109" s="231">
        <v>42976</v>
      </c>
      <c r="E109" s="230" t="s">
        <v>4</v>
      </c>
      <c r="F109" s="232">
        <v>8529476.4000000004</v>
      </c>
      <c r="G109" s="232">
        <v>8529476.4000000004</v>
      </c>
      <c r="H109" s="233" t="s">
        <v>26</v>
      </c>
      <c r="I109" s="229" t="s">
        <v>26</v>
      </c>
    </row>
    <row r="110" spans="1:9" ht="15.75" customHeight="1">
      <c r="A110" s="229" t="s">
        <v>715</v>
      </c>
      <c r="B110" s="230" t="s">
        <v>448</v>
      </c>
      <c r="C110" s="231">
        <v>42979</v>
      </c>
      <c r="D110" s="231">
        <v>42976</v>
      </c>
      <c r="E110" s="230" t="s">
        <v>4</v>
      </c>
      <c r="F110" s="232">
        <v>600437.89627857285</v>
      </c>
      <c r="G110" s="232">
        <v>600437.89627857285</v>
      </c>
      <c r="H110" s="233" t="s">
        <v>26</v>
      </c>
      <c r="I110" s="229" t="s">
        <v>228</v>
      </c>
    </row>
    <row r="111" spans="1:9" ht="15.75" customHeight="1">
      <c r="A111" s="229" t="s">
        <v>267</v>
      </c>
      <c r="B111" s="230" t="s">
        <v>15</v>
      </c>
      <c r="C111" s="231">
        <v>42980</v>
      </c>
      <c r="D111" s="231">
        <v>42977</v>
      </c>
      <c r="E111" s="230" t="s">
        <v>4</v>
      </c>
      <c r="F111" s="232">
        <v>17281833.710000001</v>
      </c>
      <c r="G111" s="232">
        <v>17281833.710000001</v>
      </c>
      <c r="H111" s="233" t="s">
        <v>27</v>
      </c>
      <c r="I111" s="229" t="s">
        <v>299</v>
      </c>
    </row>
    <row r="112" spans="1:9" ht="15.75" customHeight="1">
      <c r="A112" s="229" t="s">
        <v>273</v>
      </c>
      <c r="B112" s="230" t="s">
        <v>15</v>
      </c>
      <c r="C112" s="231">
        <v>42979</v>
      </c>
      <c r="D112" s="231">
        <v>42977</v>
      </c>
      <c r="E112" s="230" t="s">
        <v>4</v>
      </c>
      <c r="F112" s="232">
        <v>817779.1</v>
      </c>
      <c r="G112" s="232">
        <v>817779.1</v>
      </c>
      <c r="H112" s="233" t="s">
        <v>27</v>
      </c>
      <c r="I112" s="229" t="s">
        <v>505</v>
      </c>
    </row>
    <row r="113" spans="1:9" ht="15.75" customHeight="1">
      <c r="A113" s="229" t="s">
        <v>689</v>
      </c>
      <c r="B113" s="230" t="s">
        <v>97</v>
      </c>
      <c r="C113" s="231">
        <v>42977</v>
      </c>
      <c r="D113" s="231">
        <v>42977</v>
      </c>
      <c r="E113" s="230" t="s">
        <v>4</v>
      </c>
      <c r="F113" s="232">
        <v>2558329.2000000002</v>
      </c>
      <c r="G113" s="232">
        <v>2558329.2000000002</v>
      </c>
      <c r="H113" s="233" t="s">
        <v>26</v>
      </c>
      <c r="I113" s="229" t="s">
        <v>697</v>
      </c>
    </row>
    <row r="114" spans="1:9" ht="15.75" customHeight="1">
      <c r="A114" s="229" t="s">
        <v>331</v>
      </c>
      <c r="B114" s="230" t="s">
        <v>15</v>
      </c>
      <c r="C114" s="231">
        <v>42982</v>
      </c>
      <c r="D114" s="231">
        <v>42977</v>
      </c>
      <c r="E114" s="230" t="s">
        <v>4</v>
      </c>
      <c r="F114" s="232">
        <v>6852544.96</v>
      </c>
      <c r="G114" s="232">
        <v>6852544.96</v>
      </c>
      <c r="H114" s="233" t="s">
        <v>26</v>
      </c>
      <c r="I114" s="229" t="s">
        <v>295</v>
      </c>
    </row>
    <row r="115" spans="1:9" ht="15.75" hidden="1" customHeight="1">
      <c r="A115" s="229" t="s">
        <v>272</v>
      </c>
      <c r="B115" s="230" t="s">
        <v>15</v>
      </c>
      <c r="C115" s="231">
        <v>42972</v>
      </c>
      <c r="D115" s="231">
        <v>42970</v>
      </c>
      <c r="E115" s="295" t="s">
        <v>0</v>
      </c>
      <c r="F115" s="232">
        <v>9848808909</v>
      </c>
      <c r="G115" s="232">
        <v>9848808909</v>
      </c>
      <c r="H115" s="233" t="s">
        <v>427</v>
      </c>
      <c r="I115" s="229" t="s">
        <v>505</v>
      </c>
    </row>
    <row r="116" spans="1:9" ht="15.75" hidden="1" customHeight="1">
      <c r="A116" s="229" t="s">
        <v>432</v>
      </c>
      <c r="B116" s="230" t="s">
        <v>167</v>
      </c>
      <c r="C116" s="231">
        <v>42970</v>
      </c>
      <c r="D116" s="231">
        <v>42970</v>
      </c>
      <c r="E116" s="230" t="s">
        <v>0</v>
      </c>
      <c r="F116" s="232">
        <v>1368902790472.74</v>
      </c>
      <c r="G116" s="232">
        <v>1368902790472.74</v>
      </c>
      <c r="H116" s="233" t="s">
        <v>427</v>
      </c>
      <c r="I116" s="229"/>
    </row>
    <row r="117" spans="1:9" ht="15.75" customHeight="1">
      <c r="A117" s="229" t="s">
        <v>260</v>
      </c>
      <c r="B117" s="230" t="s">
        <v>15</v>
      </c>
      <c r="C117" s="231">
        <v>42980</v>
      </c>
      <c r="D117" s="231">
        <v>42977</v>
      </c>
      <c r="E117" s="230" t="s">
        <v>4</v>
      </c>
      <c r="F117" s="232">
        <v>32024601.550000001</v>
      </c>
      <c r="G117" s="232">
        <v>32024601.550000001</v>
      </c>
      <c r="H117" s="233" t="s">
        <v>26</v>
      </c>
      <c r="I117" s="229" t="s">
        <v>231</v>
      </c>
    </row>
    <row r="118" spans="1:9" ht="15.75" customHeight="1">
      <c r="A118" s="229" t="s">
        <v>307</v>
      </c>
      <c r="B118" s="230" t="s">
        <v>15</v>
      </c>
      <c r="C118" s="231">
        <v>42982</v>
      </c>
      <c r="D118" s="231">
        <v>42977</v>
      </c>
      <c r="E118" s="230" t="s">
        <v>4</v>
      </c>
      <c r="F118" s="232">
        <v>1973736.35</v>
      </c>
      <c r="G118" s="232">
        <v>1973736.35</v>
      </c>
      <c r="H118" s="233" t="s">
        <v>26</v>
      </c>
      <c r="I118" s="229" t="s">
        <v>274</v>
      </c>
    </row>
    <row r="119" spans="1:9" ht="15.75" customHeight="1">
      <c r="A119" s="229" t="s">
        <v>689</v>
      </c>
      <c r="B119" s="230" t="s">
        <v>191</v>
      </c>
      <c r="C119" s="231">
        <v>42977</v>
      </c>
      <c r="D119" s="231">
        <v>42977</v>
      </c>
      <c r="E119" s="230" t="s">
        <v>4</v>
      </c>
      <c r="F119" s="232">
        <v>4137.55</v>
      </c>
      <c r="G119" s="232">
        <v>4137.55</v>
      </c>
      <c r="H119" s="233" t="s">
        <v>26</v>
      </c>
      <c r="I119" s="229" t="s">
        <v>697</v>
      </c>
    </row>
    <row r="120" spans="1:9" ht="15.75" customHeight="1">
      <c r="A120" s="229" t="s">
        <v>199</v>
      </c>
      <c r="B120" s="230" t="s">
        <v>97</v>
      </c>
      <c r="C120" s="231">
        <v>42977</v>
      </c>
      <c r="D120" s="231">
        <v>42977</v>
      </c>
      <c r="E120" s="230" t="s">
        <v>4</v>
      </c>
      <c r="F120" s="232">
        <v>113898.18</v>
      </c>
      <c r="G120" s="232">
        <v>113898.18</v>
      </c>
      <c r="H120" s="233" t="s">
        <v>10</v>
      </c>
      <c r="I120" s="229" t="s">
        <v>10</v>
      </c>
    </row>
    <row r="121" spans="1:9" ht="15.75" customHeight="1">
      <c r="A121" s="229" t="s">
        <v>482</v>
      </c>
      <c r="B121" s="230" t="s">
        <v>15</v>
      </c>
      <c r="C121" s="231">
        <v>42980</v>
      </c>
      <c r="D121" s="231">
        <v>42977</v>
      </c>
      <c r="E121" s="230" t="s">
        <v>4</v>
      </c>
      <c r="F121" s="232">
        <v>31579532.41</v>
      </c>
      <c r="G121" s="232">
        <v>31579532.41</v>
      </c>
      <c r="H121" s="233" t="s">
        <v>10</v>
      </c>
      <c r="I121" s="229" t="s">
        <v>299</v>
      </c>
    </row>
    <row r="122" spans="1:9" ht="15.75" customHeight="1">
      <c r="A122" s="229" t="s">
        <v>261</v>
      </c>
      <c r="B122" s="230" t="s">
        <v>15</v>
      </c>
      <c r="C122" s="231">
        <v>42982</v>
      </c>
      <c r="D122" s="231">
        <v>42982</v>
      </c>
      <c r="E122" s="230" t="s">
        <v>4</v>
      </c>
      <c r="F122" s="232">
        <v>4479677.32</v>
      </c>
      <c r="G122" s="232">
        <v>4479677.32</v>
      </c>
      <c r="H122" s="233" t="s">
        <v>27</v>
      </c>
      <c r="I122" s="229" t="s">
        <v>27</v>
      </c>
    </row>
    <row r="123" spans="1:9" ht="15.75" customHeight="1">
      <c r="A123" s="229" t="s">
        <v>105</v>
      </c>
      <c r="B123" s="230" t="s">
        <v>15</v>
      </c>
      <c r="C123" s="231">
        <v>42982</v>
      </c>
      <c r="D123" s="231">
        <v>42982</v>
      </c>
      <c r="E123" s="230" t="s">
        <v>4</v>
      </c>
      <c r="F123" s="232">
        <v>14227787.720000001</v>
      </c>
      <c r="G123" s="232">
        <v>14227787.720000001</v>
      </c>
      <c r="H123" s="233" t="s">
        <v>26</v>
      </c>
      <c r="I123" s="229" t="s">
        <v>230</v>
      </c>
    </row>
    <row r="124" spans="1:9" ht="15.75" customHeight="1">
      <c r="A124" s="229" t="s">
        <v>262</v>
      </c>
      <c r="B124" s="230" t="s">
        <v>15</v>
      </c>
      <c r="C124" s="231">
        <v>42982</v>
      </c>
      <c r="D124" s="231">
        <v>42982</v>
      </c>
      <c r="E124" s="230" t="s">
        <v>4</v>
      </c>
      <c r="F124" s="232">
        <v>11306775.16</v>
      </c>
      <c r="G124" s="232">
        <v>11306775.16</v>
      </c>
      <c r="H124" s="233" t="s">
        <v>26</v>
      </c>
      <c r="I124" s="229" t="s">
        <v>26</v>
      </c>
    </row>
    <row r="125" spans="1:9" ht="15.75" customHeight="1">
      <c r="A125" s="229" t="s">
        <v>504</v>
      </c>
      <c r="B125" s="230" t="s">
        <v>15</v>
      </c>
      <c r="C125" s="231">
        <v>42982</v>
      </c>
      <c r="D125" s="231">
        <v>42982</v>
      </c>
      <c r="E125" s="230" t="s">
        <v>4</v>
      </c>
      <c r="F125" s="232">
        <v>2115147.37</v>
      </c>
      <c r="G125" s="232">
        <v>2115147.37</v>
      </c>
      <c r="H125" s="233" t="s">
        <v>26</v>
      </c>
      <c r="I125" s="229" t="s">
        <v>26</v>
      </c>
    </row>
    <row r="126" spans="1:9" ht="15.75" customHeight="1">
      <c r="A126" s="229" t="s">
        <v>716</v>
      </c>
      <c r="B126" s="230" t="s">
        <v>448</v>
      </c>
      <c r="C126" s="231">
        <v>42987</v>
      </c>
      <c r="D126" s="231">
        <v>42983</v>
      </c>
      <c r="E126" s="230" t="s">
        <v>1</v>
      </c>
      <c r="F126" s="232">
        <v>11129431.475511109</v>
      </c>
      <c r="G126" s="232">
        <v>11129431.475511109</v>
      </c>
      <c r="H126" s="233" t="s">
        <v>10</v>
      </c>
      <c r="I126" s="229" t="s">
        <v>228</v>
      </c>
    </row>
    <row r="127" spans="1:9" ht="15.75" customHeight="1">
      <c r="A127" s="229" t="s">
        <v>716</v>
      </c>
      <c r="B127" s="230" t="s">
        <v>447</v>
      </c>
      <c r="C127" s="231">
        <v>42987</v>
      </c>
      <c r="D127" s="231">
        <v>42983</v>
      </c>
      <c r="E127" s="230" t="s">
        <v>1</v>
      </c>
      <c r="F127" s="232">
        <v>125143532.33333334</v>
      </c>
      <c r="G127" s="232">
        <v>125143532.33333334</v>
      </c>
      <c r="H127" s="233" t="s">
        <v>10</v>
      </c>
      <c r="I127" s="229" t="s">
        <v>228</v>
      </c>
    </row>
    <row r="128" spans="1:9" ht="15.75" hidden="1" customHeight="1">
      <c r="A128" s="229" t="s">
        <v>691</v>
      </c>
      <c r="B128" s="230" t="s">
        <v>97</v>
      </c>
      <c r="C128" s="231">
        <v>42971</v>
      </c>
      <c r="D128" s="231">
        <v>42971</v>
      </c>
      <c r="E128" s="230" t="s">
        <v>0</v>
      </c>
      <c r="F128" s="232">
        <v>37695607760</v>
      </c>
      <c r="G128" s="232">
        <v>37695607760</v>
      </c>
      <c r="H128" s="233" t="s">
        <v>427</v>
      </c>
      <c r="I128" s="229" t="s">
        <v>26</v>
      </c>
    </row>
    <row r="129" spans="1:9" ht="15.75" hidden="1" customHeight="1">
      <c r="A129" s="229" t="s">
        <v>691</v>
      </c>
      <c r="B129" s="230" t="s">
        <v>97</v>
      </c>
      <c r="C129" s="231">
        <v>42971</v>
      </c>
      <c r="D129" s="231">
        <v>42971</v>
      </c>
      <c r="E129" s="230" t="s">
        <v>0</v>
      </c>
      <c r="F129" s="232">
        <v>636</v>
      </c>
      <c r="G129" s="232">
        <v>636</v>
      </c>
      <c r="H129" s="233" t="s">
        <v>427</v>
      </c>
      <c r="I129" s="229" t="s">
        <v>26</v>
      </c>
    </row>
    <row r="130" spans="1:9" ht="15.75" hidden="1" customHeight="1">
      <c r="A130" s="229" t="s">
        <v>691</v>
      </c>
      <c r="B130" s="230" t="s">
        <v>97</v>
      </c>
      <c r="C130" s="231">
        <v>42971</v>
      </c>
      <c r="D130" s="231">
        <v>42971</v>
      </c>
      <c r="E130" s="230" t="s">
        <v>0</v>
      </c>
      <c r="F130" s="232">
        <v>91614892</v>
      </c>
      <c r="G130" s="232">
        <v>91614892</v>
      </c>
      <c r="H130" s="233" t="s">
        <v>427</v>
      </c>
      <c r="I130" s="229" t="s">
        <v>26</v>
      </c>
    </row>
    <row r="131" spans="1:9" ht="15.75" hidden="1" customHeight="1">
      <c r="A131" s="229" t="s">
        <v>691</v>
      </c>
      <c r="B131" s="230" t="s">
        <v>97</v>
      </c>
      <c r="C131" s="231">
        <v>42971</v>
      </c>
      <c r="D131" s="231">
        <v>42971</v>
      </c>
      <c r="E131" s="230" t="s">
        <v>0</v>
      </c>
      <c r="F131" s="232">
        <v>236833</v>
      </c>
      <c r="G131" s="232">
        <v>236833</v>
      </c>
      <c r="H131" s="233" t="s">
        <v>427</v>
      </c>
      <c r="I131" s="229" t="s">
        <v>26</v>
      </c>
    </row>
    <row r="132" spans="1:9" ht="15.75" hidden="1" customHeight="1">
      <c r="A132" s="229" t="s">
        <v>647</v>
      </c>
      <c r="B132" s="230" t="s">
        <v>15</v>
      </c>
      <c r="C132" s="231">
        <v>42971</v>
      </c>
      <c r="D132" s="231">
        <v>42971</v>
      </c>
      <c r="E132" s="230" t="s">
        <v>0</v>
      </c>
      <c r="F132" s="232">
        <v>16521769120</v>
      </c>
      <c r="G132" s="232">
        <v>16521769120</v>
      </c>
      <c r="H132" s="233" t="s">
        <v>427</v>
      </c>
      <c r="I132" s="229" t="s">
        <v>648</v>
      </c>
    </row>
    <row r="133" spans="1:9" ht="15.75" customHeight="1">
      <c r="A133" s="229" t="s">
        <v>104</v>
      </c>
      <c r="B133" s="230" t="s">
        <v>15</v>
      </c>
      <c r="C133" s="231">
        <v>42983</v>
      </c>
      <c r="D133" s="231">
        <v>42983</v>
      </c>
      <c r="E133" s="230" t="s">
        <v>4</v>
      </c>
      <c r="F133" s="232">
        <v>283177.56</v>
      </c>
      <c r="G133" s="232">
        <v>283177.56</v>
      </c>
      <c r="H133" s="233" t="s">
        <v>10</v>
      </c>
      <c r="I133" s="229" t="s">
        <v>225</v>
      </c>
    </row>
    <row r="134" spans="1:9" ht="15.75" customHeight="1">
      <c r="A134" s="229" t="s">
        <v>98</v>
      </c>
      <c r="B134" s="230" t="s">
        <v>16</v>
      </c>
      <c r="C134" s="231">
        <v>42983</v>
      </c>
      <c r="D134" s="231">
        <v>42983</v>
      </c>
      <c r="E134" s="230" t="s">
        <v>4</v>
      </c>
      <c r="F134" s="232">
        <v>3200212.67</v>
      </c>
      <c r="G134" s="232">
        <v>3200212.67</v>
      </c>
      <c r="H134" s="233" t="s">
        <v>10</v>
      </c>
      <c r="I134" s="229" t="s">
        <v>225</v>
      </c>
    </row>
    <row r="135" spans="1:9" ht="15.75" customHeight="1">
      <c r="A135" s="229" t="s">
        <v>480</v>
      </c>
      <c r="B135" s="230" t="s">
        <v>15</v>
      </c>
      <c r="C135" s="231">
        <v>42986</v>
      </c>
      <c r="D135" s="231">
        <v>42984</v>
      </c>
      <c r="E135" s="230" t="s">
        <v>4</v>
      </c>
      <c r="F135" s="232">
        <v>1781416.16</v>
      </c>
      <c r="G135" s="232">
        <v>1781416.16</v>
      </c>
      <c r="H135" s="233" t="s">
        <v>10</v>
      </c>
      <c r="I135" s="229" t="s">
        <v>259</v>
      </c>
    </row>
    <row r="136" spans="1:9" ht="15.75" customHeight="1">
      <c r="A136" s="229" t="s">
        <v>305</v>
      </c>
      <c r="B136" s="230" t="s">
        <v>15</v>
      </c>
      <c r="C136" s="231">
        <v>42986</v>
      </c>
      <c r="D136" s="231">
        <v>42986</v>
      </c>
      <c r="E136" s="230" t="s">
        <v>4</v>
      </c>
      <c r="F136" s="232">
        <v>5893369.4199999999</v>
      </c>
      <c r="G136" s="232">
        <v>5893369.4199999999</v>
      </c>
      <c r="H136" s="233" t="s">
        <v>27</v>
      </c>
      <c r="I136" s="229" t="s">
        <v>27</v>
      </c>
    </row>
    <row r="137" spans="1:9" ht="15.75" customHeight="1">
      <c r="A137" s="229" t="s">
        <v>333</v>
      </c>
      <c r="B137" s="230" t="s">
        <v>15</v>
      </c>
      <c r="C137" s="231">
        <v>42986</v>
      </c>
      <c r="D137" s="231">
        <v>42986</v>
      </c>
      <c r="E137" s="230" t="s">
        <v>4</v>
      </c>
      <c r="F137" s="232">
        <v>10050192.17</v>
      </c>
      <c r="G137" s="232">
        <v>10050192.17</v>
      </c>
      <c r="H137" s="233" t="s">
        <v>27</v>
      </c>
      <c r="I137" s="229" t="s">
        <v>335</v>
      </c>
    </row>
    <row r="138" spans="1:9" ht="15.75" customHeight="1">
      <c r="A138" s="229" t="s">
        <v>255</v>
      </c>
      <c r="B138" s="230" t="s">
        <v>15</v>
      </c>
      <c r="C138" s="231">
        <v>42987</v>
      </c>
      <c r="D138" s="231">
        <v>42986</v>
      </c>
      <c r="E138" s="230" t="s">
        <v>4</v>
      </c>
      <c r="F138" s="232">
        <v>5634867.9299999997</v>
      </c>
      <c r="G138" s="232">
        <v>5634867.9299999997</v>
      </c>
      <c r="H138" s="233" t="s">
        <v>26</v>
      </c>
      <c r="I138" s="229" t="s">
        <v>26</v>
      </c>
    </row>
    <row r="139" spans="1:9" ht="15.75" customHeight="1">
      <c r="A139" s="229" t="s">
        <v>296</v>
      </c>
      <c r="B139" s="230" t="s">
        <v>15</v>
      </c>
      <c r="C139" s="231">
        <v>42987</v>
      </c>
      <c r="D139" s="231">
        <v>42986</v>
      </c>
      <c r="E139" s="230" t="s">
        <v>4</v>
      </c>
      <c r="F139" s="232">
        <v>3357479.3</v>
      </c>
      <c r="G139" s="232">
        <v>3357479.3</v>
      </c>
      <c r="H139" s="233" t="s">
        <v>26</v>
      </c>
      <c r="I139" s="229" t="s">
        <v>239</v>
      </c>
    </row>
    <row r="140" spans="1:9" ht="15.75" hidden="1" customHeight="1">
      <c r="A140" s="229" t="s">
        <v>481</v>
      </c>
      <c r="B140" s="230" t="s">
        <v>448</v>
      </c>
      <c r="C140" s="231" t="s">
        <v>768</v>
      </c>
      <c r="D140" s="231">
        <v>42975</v>
      </c>
      <c r="E140" s="230" t="s">
        <v>0</v>
      </c>
      <c r="F140" s="232">
        <v>3060195449.8800001</v>
      </c>
      <c r="G140" s="232">
        <v>3060195449.8800001</v>
      </c>
      <c r="H140" s="233" t="s">
        <v>427</v>
      </c>
      <c r="I140" s="229" t="s">
        <v>82</v>
      </c>
    </row>
    <row r="141" spans="1:9" ht="15.75" hidden="1" customHeight="1">
      <c r="A141" s="229" t="s">
        <v>655</v>
      </c>
      <c r="B141" s="230" t="s">
        <v>448</v>
      </c>
      <c r="C141" s="231" t="s">
        <v>768</v>
      </c>
      <c r="D141" s="231">
        <v>42975</v>
      </c>
      <c r="E141" s="230" t="s">
        <v>0</v>
      </c>
      <c r="F141" s="232">
        <v>440000000</v>
      </c>
      <c r="G141" s="232">
        <v>440000000</v>
      </c>
      <c r="H141" s="233" t="s">
        <v>427</v>
      </c>
      <c r="I141" s="229" t="str">
        <f>+I140</f>
        <v>DKI</v>
      </c>
    </row>
    <row r="142" spans="1:9" ht="15.75" hidden="1" customHeight="1">
      <c r="A142" s="229" t="s">
        <v>772</v>
      </c>
      <c r="B142" s="230" t="s">
        <v>448</v>
      </c>
      <c r="C142" s="231" t="s">
        <v>768</v>
      </c>
      <c r="D142" s="231">
        <v>42975</v>
      </c>
      <c r="E142" s="230" t="s">
        <v>0</v>
      </c>
      <c r="F142" s="232">
        <v>440000000</v>
      </c>
      <c r="G142" s="232">
        <v>440000000</v>
      </c>
      <c r="H142" s="233" t="s">
        <v>427</v>
      </c>
      <c r="I142" s="229"/>
    </row>
    <row r="143" spans="1:9" ht="15.75" hidden="1" customHeight="1">
      <c r="A143" s="229" t="s">
        <v>774</v>
      </c>
      <c r="B143" s="230" t="s">
        <v>448</v>
      </c>
      <c r="C143" s="231" t="s">
        <v>768</v>
      </c>
      <c r="D143" s="231">
        <v>42975</v>
      </c>
      <c r="E143" s="230" t="s">
        <v>0</v>
      </c>
      <c r="F143" s="232">
        <v>55000000</v>
      </c>
      <c r="G143" s="232">
        <v>55000000</v>
      </c>
      <c r="H143" s="233" t="s">
        <v>427</v>
      </c>
      <c r="I143" s="229"/>
    </row>
    <row r="144" spans="1:9" ht="15.75" hidden="1" customHeight="1">
      <c r="A144" s="229" t="s">
        <v>654</v>
      </c>
      <c r="B144" s="230" t="s">
        <v>448</v>
      </c>
      <c r="C144" s="231" t="s">
        <v>768</v>
      </c>
      <c r="D144" s="231">
        <v>42975</v>
      </c>
      <c r="E144" s="230" t="s">
        <v>0</v>
      </c>
      <c r="F144" s="232">
        <v>924000000</v>
      </c>
      <c r="G144" s="232">
        <v>924000000</v>
      </c>
      <c r="H144" s="233" t="s">
        <v>427</v>
      </c>
      <c r="I144" s="229"/>
    </row>
    <row r="145" spans="1:9" ht="15.75" hidden="1" customHeight="1">
      <c r="A145" s="229" t="s">
        <v>652</v>
      </c>
      <c r="B145" s="230" t="s">
        <v>448</v>
      </c>
      <c r="C145" s="231" t="s">
        <v>768</v>
      </c>
      <c r="D145" s="231">
        <v>42975</v>
      </c>
      <c r="E145" s="230" t="s">
        <v>0</v>
      </c>
      <c r="F145" s="232">
        <v>220000000</v>
      </c>
      <c r="G145" s="232">
        <v>220000000</v>
      </c>
      <c r="H145" s="233" t="s">
        <v>427</v>
      </c>
      <c r="I145" s="229"/>
    </row>
    <row r="146" spans="1:9" ht="15.75" hidden="1" customHeight="1">
      <c r="A146" s="229" t="s">
        <v>678</v>
      </c>
      <c r="B146" s="230" t="s">
        <v>448</v>
      </c>
      <c r="C146" s="231">
        <v>42978</v>
      </c>
      <c r="D146" s="231">
        <v>42975</v>
      </c>
      <c r="E146" s="230" t="s">
        <v>0</v>
      </c>
      <c r="F146" s="232">
        <v>2204369137.7842288</v>
      </c>
      <c r="G146" s="232">
        <v>2204369137.7842288</v>
      </c>
      <c r="H146" s="233" t="s">
        <v>427</v>
      </c>
      <c r="I146" s="229" t="s">
        <v>228</v>
      </c>
    </row>
    <row r="147" spans="1:9" ht="15.75" hidden="1" customHeight="1">
      <c r="A147" s="229" t="s">
        <v>770</v>
      </c>
      <c r="B147" s="230" t="s">
        <v>448</v>
      </c>
      <c r="C147" s="231" t="s">
        <v>768</v>
      </c>
      <c r="D147" s="231">
        <v>42975</v>
      </c>
      <c r="E147" s="230" t="s">
        <v>0</v>
      </c>
      <c r="F147" s="232">
        <v>83999999999.999985</v>
      </c>
      <c r="G147" s="232">
        <v>83999999999.999985</v>
      </c>
      <c r="H147" s="233" t="s">
        <v>427</v>
      </c>
      <c r="I147" s="229" t="s">
        <v>430</v>
      </c>
    </row>
    <row r="148" spans="1:9" ht="15.75" hidden="1" customHeight="1">
      <c r="A148" s="229" t="s">
        <v>771</v>
      </c>
      <c r="B148" s="230" t="s">
        <v>448</v>
      </c>
      <c r="C148" s="231" t="s">
        <v>768</v>
      </c>
      <c r="D148" s="231">
        <v>42975</v>
      </c>
      <c r="E148" s="230" t="s">
        <v>0</v>
      </c>
      <c r="F148" s="232">
        <v>35000000000</v>
      </c>
      <c r="G148" s="232">
        <v>35000000000</v>
      </c>
      <c r="H148" s="233" t="s">
        <v>427</v>
      </c>
      <c r="I148" s="229"/>
    </row>
    <row r="149" spans="1:9" ht="15.75" hidden="1" customHeight="1">
      <c r="A149" s="229" t="s">
        <v>678</v>
      </c>
      <c r="B149" s="230" t="s">
        <v>447</v>
      </c>
      <c r="C149" s="231">
        <v>42978</v>
      </c>
      <c r="D149" s="231">
        <v>42975</v>
      </c>
      <c r="E149" s="230" t="s">
        <v>0</v>
      </c>
      <c r="F149" s="232">
        <v>7468218423.1400003</v>
      </c>
      <c r="G149" s="232">
        <v>7468218423.1400003</v>
      </c>
      <c r="H149" s="233" t="s">
        <v>427</v>
      </c>
      <c r="I149" s="229" t="s">
        <v>228</v>
      </c>
    </row>
    <row r="150" spans="1:9" ht="15.75" customHeight="1">
      <c r="A150" s="229" t="s">
        <v>297</v>
      </c>
      <c r="B150" s="230" t="s">
        <v>15</v>
      </c>
      <c r="C150" s="231">
        <v>42987</v>
      </c>
      <c r="D150" s="231">
        <v>42986</v>
      </c>
      <c r="E150" s="230" t="s">
        <v>4</v>
      </c>
      <c r="F150" s="232">
        <v>6790770.7599999998</v>
      </c>
      <c r="G150" s="232">
        <v>6790770.7599999998</v>
      </c>
      <c r="H150" s="233" t="s">
        <v>26</v>
      </c>
      <c r="I150" s="229" t="s">
        <v>239</v>
      </c>
    </row>
    <row r="151" spans="1:9" ht="15.75" customHeight="1">
      <c r="A151" s="229" t="s">
        <v>329</v>
      </c>
      <c r="B151" s="230" t="s">
        <v>15</v>
      </c>
      <c r="C151" s="231">
        <v>42989</v>
      </c>
      <c r="D151" s="231">
        <v>42989</v>
      </c>
      <c r="E151" s="230" t="s">
        <v>4</v>
      </c>
      <c r="F151" s="232">
        <v>5665783.0199999996</v>
      </c>
      <c r="G151" s="232">
        <v>5665783.0199999996</v>
      </c>
      <c r="H151" s="233" t="s">
        <v>27</v>
      </c>
      <c r="I151" s="229" t="s">
        <v>330</v>
      </c>
    </row>
    <row r="152" spans="1:9" ht="15.75" customHeight="1">
      <c r="A152" s="229" t="s">
        <v>208</v>
      </c>
      <c r="B152" s="230" t="s">
        <v>15</v>
      </c>
      <c r="C152" s="231">
        <v>42991</v>
      </c>
      <c r="D152" s="231">
        <v>42989</v>
      </c>
      <c r="E152" s="230" t="s">
        <v>4</v>
      </c>
      <c r="F152" s="232">
        <v>7681016.3200000003</v>
      </c>
      <c r="G152" s="232">
        <v>7681016.3200000003</v>
      </c>
      <c r="H152" s="233" t="s">
        <v>27</v>
      </c>
      <c r="I152" s="229" t="s">
        <v>486</v>
      </c>
    </row>
    <row r="153" spans="1:9" ht="15.75" hidden="1" customHeight="1">
      <c r="A153" s="229" t="s">
        <v>331</v>
      </c>
      <c r="B153" s="230" t="s">
        <v>15</v>
      </c>
      <c r="C153" s="231">
        <v>42982</v>
      </c>
      <c r="D153" s="231">
        <v>42977</v>
      </c>
      <c r="E153" s="230" t="s">
        <v>0</v>
      </c>
      <c r="F153" s="232">
        <v>3930699398</v>
      </c>
      <c r="G153" s="232">
        <v>3930699398</v>
      </c>
      <c r="H153" s="233" t="s">
        <v>427</v>
      </c>
      <c r="I153" s="229" t="s">
        <v>295</v>
      </c>
    </row>
    <row r="154" spans="1:9" ht="15.75" hidden="1" customHeight="1">
      <c r="A154" s="229" t="s">
        <v>438</v>
      </c>
      <c r="B154" s="230" t="s">
        <v>15</v>
      </c>
      <c r="C154" s="231">
        <v>42980</v>
      </c>
      <c r="D154" s="231">
        <v>42977</v>
      </c>
      <c r="E154" s="230" t="s">
        <v>0</v>
      </c>
      <c r="F154" s="232">
        <v>178314880324</v>
      </c>
      <c r="G154" s="232">
        <v>178314880324</v>
      </c>
      <c r="H154" s="233" t="s">
        <v>427</v>
      </c>
      <c r="I154" s="229" t="s">
        <v>27</v>
      </c>
    </row>
    <row r="155" spans="1:9" ht="15.75" hidden="1" customHeight="1">
      <c r="A155" s="229" t="s">
        <v>260</v>
      </c>
      <c r="B155" s="230" t="s">
        <v>15</v>
      </c>
      <c r="C155" s="231">
        <v>42980</v>
      </c>
      <c r="D155" s="231">
        <v>42977</v>
      </c>
      <c r="E155" s="230" t="s">
        <v>0</v>
      </c>
      <c r="F155" s="232">
        <v>386316064101</v>
      </c>
      <c r="G155" s="232">
        <v>386316064101</v>
      </c>
      <c r="H155" s="233" t="s">
        <v>427</v>
      </c>
      <c r="I155" s="229" t="s">
        <v>231</v>
      </c>
    </row>
    <row r="156" spans="1:9" ht="15.75" hidden="1" customHeight="1">
      <c r="A156" s="229" t="s">
        <v>267</v>
      </c>
      <c r="B156" s="230" t="s">
        <v>15</v>
      </c>
      <c r="C156" s="231">
        <v>42980</v>
      </c>
      <c r="D156" s="231">
        <v>42977</v>
      </c>
      <c r="E156" s="230" t="s">
        <v>0</v>
      </c>
      <c r="F156" s="232">
        <v>266267102453</v>
      </c>
      <c r="G156" s="232">
        <v>266267102453</v>
      </c>
      <c r="H156" s="233" t="s">
        <v>427</v>
      </c>
      <c r="I156" s="229" t="s">
        <v>428</v>
      </c>
    </row>
    <row r="157" spans="1:9" ht="15.75" hidden="1" customHeight="1">
      <c r="A157" s="229" t="s">
        <v>482</v>
      </c>
      <c r="B157" s="230" t="s">
        <v>15</v>
      </c>
      <c r="C157" s="231">
        <v>42980</v>
      </c>
      <c r="D157" s="231">
        <v>42977</v>
      </c>
      <c r="E157" s="230" t="s">
        <v>0</v>
      </c>
      <c r="F157" s="232">
        <v>328434726200</v>
      </c>
      <c r="G157" s="232">
        <v>328434726200</v>
      </c>
      <c r="H157" s="233" t="s">
        <v>427</v>
      </c>
      <c r="I157" s="229" t="s">
        <v>264</v>
      </c>
    </row>
    <row r="158" spans="1:9" ht="15.75" hidden="1" customHeight="1">
      <c r="A158" s="229" t="s">
        <v>273</v>
      </c>
      <c r="B158" s="230" t="s">
        <v>15</v>
      </c>
      <c r="C158" s="231">
        <v>42979</v>
      </c>
      <c r="D158" s="231">
        <v>42977</v>
      </c>
      <c r="E158" s="230" t="s">
        <v>0</v>
      </c>
      <c r="F158" s="232">
        <v>8752808598</v>
      </c>
      <c r="G158" s="232">
        <v>8752808598</v>
      </c>
      <c r="H158" s="233" t="s">
        <v>427</v>
      </c>
      <c r="I158" s="229" t="s">
        <v>505</v>
      </c>
    </row>
    <row r="159" spans="1:9" ht="15.75" hidden="1" customHeight="1">
      <c r="A159" s="229" t="s">
        <v>307</v>
      </c>
      <c r="B159" s="230" t="s">
        <v>15</v>
      </c>
      <c r="C159" s="231">
        <v>42982</v>
      </c>
      <c r="D159" s="231">
        <v>42977</v>
      </c>
      <c r="E159" s="230" t="s">
        <v>0</v>
      </c>
      <c r="F159" s="232">
        <v>908265838</v>
      </c>
      <c r="G159" s="232">
        <v>908265838</v>
      </c>
      <c r="H159" s="233" t="s">
        <v>427</v>
      </c>
      <c r="I159" s="229" t="s">
        <v>274</v>
      </c>
    </row>
    <row r="160" spans="1:9" ht="15.75" hidden="1" customHeight="1">
      <c r="A160" s="229" t="s">
        <v>689</v>
      </c>
      <c r="B160" s="230" t="s">
        <v>191</v>
      </c>
      <c r="C160" s="231">
        <v>42977</v>
      </c>
      <c r="D160" s="231">
        <v>42977</v>
      </c>
      <c r="E160" s="230" t="s">
        <v>0</v>
      </c>
      <c r="F160" s="232">
        <v>408010212</v>
      </c>
      <c r="G160" s="232">
        <v>408010212</v>
      </c>
      <c r="H160" s="233" t="s">
        <v>427</v>
      </c>
      <c r="I160" s="229" t="s">
        <v>225</v>
      </c>
    </row>
    <row r="161" spans="1:9" ht="15.75" customHeight="1">
      <c r="A161" s="229" t="s">
        <v>209</v>
      </c>
      <c r="B161" s="230" t="s">
        <v>15</v>
      </c>
      <c r="C161" s="231">
        <v>42991</v>
      </c>
      <c r="D161" s="231">
        <v>42989</v>
      </c>
      <c r="E161" s="230" t="s">
        <v>4</v>
      </c>
      <c r="F161" s="232">
        <v>7898298.4100000001</v>
      </c>
      <c r="G161" s="232">
        <v>7898298.4100000001</v>
      </c>
      <c r="H161" s="233" t="s">
        <v>27</v>
      </c>
      <c r="I161" s="229" t="s">
        <v>486</v>
      </c>
    </row>
    <row r="162" spans="1:9" ht="15.75" customHeight="1">
      <c r="A162" s="229" t="s">
        <v>210</v>
      </c>
      <c r="B162" s="230" t="s">
        <v>15</v>
      </c>
      <c r="C162" s="231">
        <v>42989</v>
      </c>
      <c r="D162" s="231">
        <v>42989</v>
      </c>
      <c r="E162" s="230" t="s">
        <v>4</v>
      </c>
      <c r="F162" s="232">
        <v>2263285.8199999998</v>
      </c>
      <c r="G162" s="232">
        <v>2263285.8199999998</v>
      </c>
      <c r="H162" s="233" t="s">
        <v>10</v>
      </c>
      <c r="I162" s="229" t="s">
        <v>10</v>
      </c>
    </row>
    <row r="163" spans="1:9" ht="15.75" customHeight="1">
      <c r="A163" s="229" t="s">
        <v>211</v>
      </c>
      <c r="B163" s="230" t="s">
        <v>15</v>
      </c>
      <c r="C163" s="231">
        <v>42989</v>
      </c>
      <c r="D163" s="231">
        <v>42989</v>
      </c>
      <c r="E163" s="230" t="s">
        <v>4</v>
      </c>
      <c r="F163" s="232">
        <v>2266231.5</v>
      </c>
      <c r="G163" s="232">
        <v>2266231.5</v>
      </c>
      <c r="H163" s="233" t="s">
        <v>10</v>
      </c>
      <c r="I163" s="229" t="s">
        <v>10</v>
      </c>
    </row>
    <row r="164" spans="1:9" ht="15.75" customHeight="1">
      <c r="A164" s="229" t="s">
        <v>233</v>
      </c>
      <c r="B164" s="230" t="s">
        <v>15</v>
      </c>
      <c r="C164" s="231">
        <v>42989</v>
      </c>
      <c r="D164" s="231">
        <v>42989</v>
      </c>
      <c r="E164" s="230" t="s">
        <v>4</v>
      </c>
      <c r="F164" s="232">
        <v>1732116.67</v>
      </c>
      <c r="G164" s="232">
        <v>1732116.67</v>
      </c>
      <c r="H164" s="233" t="s">
        <v>10</v>
      </c>
      <c r="I164" s="229" t="s">
        <v>10</v>
      </c>
    </row>
    <row r="165" spans="1:9" ht="15.75" customHeight="1">
      <c r="A165" s="229" t="s">
        <v>304</v>
      </c>
      <c r="B165" s="230" t="s">
        <v>15</v>
      </c>
      <c r="C165" s="231">
        <v>42989</v>
      </c>
      <c r="D165" s="231">
        <v>42989</v>
      </c>
      <c r="E165" s="230" t="s">
        <v>4</v>
      </c>
      <c r="F165" s="232">
        <v>1754305.3199999998</v>
      </c>
      <c r="G165" s="232">
        <v>1754305.3199999998</v>
      </c>
      <c r="H165" s="233" t="s">
        <v>10</v>
      </c>
      <c r="I165" s="229" t="s">
        <v>10</v>
      </c>
    </row>
    <row r="166" spans="1:9" ht="15.75" customHeight="1">
      <c r="A166" s="229" t="s">
        <v>98</v>
      </c>
      <c r="B166" s="230" t="s">
        <v>16</v>
      </c>
      <c r="C166" s="231">
        <v>42989</v>
      </c>
      <c r="D166" s="231">
        <v>42989</v>
      </c>
      <c r="E166" s="230" t="s">
        <v>4</v>
      </c>
      <c r="F166" s="232">
        <v>2634721.09</v>
      </c>
      <c r="G166" s="232">
        <v>2634721.09</v>
      </c>
      <c r="H166" s="233" t="s">
        <v>10</v>
      </c>
      <c r="I166" s="229" t="s">
        <v>225</v>
      </c>
    </row>
    <row r="167" spans="1:9" ht="15.75" customHeight="1">
      <c r="A167" s="229" t="s">
        <v>806</v>
      </c>
      <c r="B167" s="230" t="s">
        <v>449</v>
      </c>
      <c r="C167" s="231">
        <v>42628</v>
      </c>
      <c r="D167" s="231">
        <v>42990</v>
      </c>
      <c r="E167" s="230" t="s">
        <v>4</v>
      </c>
      <c r="F167" s="232">
        <v>7000</v>
      </c>
      <c r="G167" s="232">
        <v>7000</v>
      </c>
      <c r="H167" s="233" t="s">
        <v>27</v>
      </c>
      <c r="I167" s="229" t="s">
        <v>807</v>
      </c>
    </row>
    <row r="168" spans="1:9" ht="15.75" customHeight="1">
      <c r="A168" s="229" t="s">
        <v>712</v>
      </c>
      <c r="B168" s="230" t="s">
        <v>448</v>
      </c>
      <c r="C168" s="231">
        <v>42628</v>
      </c>
      <c r="D168" s="231">
        <v>42990</v>
      </c>
      <c r="E168" s="230" t="s">
        <v>4</v>
      </c>
      <c r="F168" s="232">
        <v>3547756.3419117639</v>
      </c>
      <c r="G168" s="232">
        <v>3547756.3419117639</v>
      </c>
      <c r="H168" s="233" t="s">
        <v>27</v>
      </c>
      <c r="I168" s="229" t="s">
        <v>713</v>
      </c>
    </row>
    <row r="169" spans="1:9" ht="15.75" customHeight="1">
      <c r="A169" s="229" t="s">
        <v>714</v>
      </c>
      <c r="B169" s="230" t="s">
        <v>448</v>
      </c>
      <c r="C169" s="231">
        <v>42628</v>
      </c>
      <c r="D169" s="231">
        <v>42990</v>
      </c>
      <c r="E169" s="230" t="s">
        <v>4</v>
      </c>
      <c r="F169" s="232">
        <v>213312.77573529407</v>
      </c>
      <c r="G169" s="232">
        <v>213312.77573529407</v>
      </c>
      <c r="H169" s="233" t="s">
        <v>27</v>
      </c>
      <c r="I169" s="229" t="s">
        <v>713</v>
      </c>
    </row>
    <row r="170" spans="1:9" ht="15.75" hidden="1" customHeight="1">
      <c r="A170" s="229" t="s">
        <v>437</v>
      </c>
      <c r="B170" s="230" t="s">
        <v>15</v>
      </c>
      <c r="C170" s="231">
        <v>42982</v>
      </c>
      <c r="D170" s="231">
        <v>42982</v>
      </c>
      <c r="E170" s="230" t="s">
        <v>0</v>
      </c>
      <c r="F170" s="232">
        <v>116455431462</v>
      </c>
      <c r="G170" s="232">
        <v>116455431462</v>
      </c>
      <c r="H170" s="233" t="s">
        <v>427</v>
      </c>
      <c r="I170" s="229" t="s">
        <v>10</v>
      </c>
    </row>
    <row r="171" spans="1:9" ht="15.75" hidden="1" customHeight="1">
      <c r="A171" s="229" t="s">
        <v>261</v>
      </c>
      <c r="B171" s="230" t="s">
        <v>15</v>
      </c>
      <c r="C171" s="231">
        <v>42982</v>
      </c>
      <c r="D171" s="231">
        <v>42982</v>
      </c>
      <c r="E171" s="230" t="s">
        <v>0</v>
      </c>
      <c r="F171" s="232">
        <v>19071125320</v>
      </c>
      <c r="G171" s="232">
        <v>19071125320</v>
      </c>
      <c r="H171" s="233" t="s">
        <v>427</v>
      </c>
      <c r="I171" s="229" t="s">
        <v>27</v>
      </c>
    </row>
    <row r="172" spans="1:9" ht="15.75" hidden="1" customHeight="1">
      <c r="A172" s="229" t="s">
        <v>262</v>
      </c>
      <c r="B172" s="230" t="s">
        <v>15</v>
      </c>
      <c r="C172" s="231">
        <v>42982</v>
      </c>
      <c r="D172" s="231">
        <v>42982</v>
      </c>
      <c r="E172" s="230" t="s">
        <v>0</v>
      </c>
      <c r="F172" s="232">
        <v>170256753596</v>
      </c>
      <c r="G172" s="232">
        <v>170256753596</v>
      </c>
      <c r="H172" s="233" t="s">
        <v>427</v>
      </c>
      <c r="I172" s="229" t="s">
        <v>26</v>
      </c>
    </row>
    <row r="173" spans="1:9" ht="15.75" hidden="1" customHeight="1">
      <c r="A173" s="229" t="s">
        <v>504</v>
      </c>
      <c r="B173" s="230" t="s">
        <v>15</v>
      </c>
      <c r="C173" s="231">
        <v>42982</v>
      </c>
      <c r="D173" s="231">
        <v>42982</v>
      </c>
      <c r="E173" s="230" t="s">
        <v>0</v>
      </c>
      <c r="F173" s="232">
        <v>3884432394</v>
      </c>
      <c r="G173" s="232">
        <v>3884432394</v>
      </c>
      <c r="H173" s="233" t="s">
        <v>427</v>
      </c>
      <c r="I173" s="229" t="s">
        <v>26</v>
      </c>
    </row>
    <row r="174" spans="1:9" ht="15.75" customHeight="1">
      <c r="A174" s="229" t="s">
        <v>718</v>
      </c>
      <c r="B174" s="230" t="s">
        <v>448</v>
      </c>
      <c r="C174" s="231">
        <v>42993</v>
      </c>
      <c r="D174" s="231">
        <v>42990</v>
      </c>
      <c r="E174" s="230" t="s">
        <v>4</v>
      </c>
      <c r="F174" s="232">
        <v>619666.3819150303</v>
      </c>
      <c r="G174" s="232">
        <v>619666.3819150303</v>
      </c>
      <c r="H174" s="233" t="s">
        <v>26</v>
      </c>
      <c r="I174" s="229" t="s">
        <v>228</v>
      </c>
    </row>
    <row r="175" spans="1:9" ht="15.75" customHeight="1">
      <c r="A175" s="229" t="s">
        <v>719</v>
      </c>
      <c r="B175" s="230" t="s">
        <v>448</v>
      </c>
      <c r="C175" s="231">
        <v>42993</v>
      </c>
      <c r="D175" s="231">
        <v>42990</v>
      </c>
      <c r="E175" s="230" t="s">
        <v>4</v>
      </c>
      <c r="F175" s="232">
        <v>83549.199661918625</v>
      </c>
      <c r="G175" s="232">
        <v>83549.199661918625</v>
      </c>
      <c r="H175" s="233" t="s">
        <v>26</v>
      </c>
      <c r="I175" s="229" t="s">
        <v>228</v>
      </c>
    </row>
    <row r="176" spans="1:9" ht="15.75" customHeight="1">
      <c r="A176" s="229" t="s">
        <v>720</v>
      </c>
      <c r="B176" s="230" t="s">
        <v>448</v>
      </c>
      <c r="C176" s="231">
        <v>42993</v>
      </c>
      <c r="D176" s="231">
        <v>42990</v>
      </c>
      <c r="E176" s="230" t="s">
        <v>4</v>
      </c>
      <c r="F176" s="232">
        <v>1023812.5374542999</v>
      </c>
      <c r="G176" s="232">
        <v>1023812.5374542999</v>
      </c>
      <c r="H176" s="233" t="s">
        <v>26</v>
      </c>
      <c r="I176" s="229" t="s">
        <v>228</v>
      </c>
    </row>
    <row r="177" spans="1:9" ht="15.75" customHeight="1">
      <c r="A177" s="229" t="s">
        <v>721</v>
      </c>
      <c r="B177" s="230" t="s">
        <v>448</v>
      </c>
      <c r="C177" s="231">
        <v>42993</v>
      </c>
      <c r="D177" s="231">
        <v>42990</v>
      </c>
      <c r="E177" s="230" t="s">
        <v>4</v>
      </c>
      <c r="F177" s="232">
        <v>179478.88199554515</v>
      </c>
      <c r="G177" s="232">
        <v>179478.88199554515</v>
      </c>
      <c r="H177" s="233" t="s">
        <v>26</v>
      </c>
      <c r="I177" s="229" t="s">
        <v>228</v>
      </c>
    </row>
    <row r="178" spans="1:9" ht="15.75" hidden="1" customHeight="1">
      <c r="A178" s="229" t="s">
        <v>104</v>
      </c>
      <c r="B178" s="230" t="s">
        <v>15</v>
      </c>
      <c r="C178" s="231">
        <v>42983</v>
      </c>
      <c r="D178" s="231">
        <v>42983</v>
      </c>
      <c r="E178" s="230" t="s">
        <v>0</v>
      </c>
      <c r="F178" s="232">
        <v>3644981473</v>
      </c>
      <c r="G178" s="232">
        <v>3644981473</v>
      </c>
      <c r="H178" s="233" t="s">
        <v>427</v>
      </c>
      <c r="I178" s="229" t="s">
        <v>225</v>
      </c>
    </row>
    <row r="179" spans="1:9" ht="15.75" hidden="1" customHeight="1">
      <c r="A179" s="229" t="s">
        <v>717</v>
      </c>
      <c r="B179" s="230" t="s">
        <v>448</v>
      </c>
      <c r="C179" s="231">
        <v>42987</v>
      </c>
      <c r="D179" s="231">
        <v>42983</v>
      </c>
      <c r="E179" s="230" t="s">
        <v>0</v>
      </c>
      <c r="F179" s="232">
        <v>38781000000</v>
      </c>
      <c r="G179" s="232">
        <v>38781000000</v>
      </c>
      <c r="H179" s="233" t="s">
        <v>427</v>
      </c>
      <c r="I179" s="229" t="s">
        <v>431</v>
      </c>
    </row>
    <row r="180" spans="1:9" ht="15.75" customHeight="1">
      <c r="A180" s="229" t="s">
        <v>206</v>
      </c>
      <c r="B180" s="230" t="s">
        <v>15</v>
      </c>
      <c r="C180" s="231">
        <v>42991</v>
      </c>
      <c r="D180" s="231">
        <v>42991</v>
      </c>
      <c r="E180" s="230" t="s">
        <v>4</v>
      </c>
      <c r="F180" s="232">
        <v>2961189.4</v>
      </c>
      <c r="G180" s="232">
        <v>2961189.4</v>
      </c>
      <c r="H180" s="233" t="s">
        <v>27</v>
      </c>
      <c r="I180" s="229" t="s">
        <v>27</v>
      </c>
    </row>
    <row r="181" spans="1:9" ht="15.75" customHeight="1">
      <c r="A181" s="229" t="s">
        <v>205</v>
      </c>
      <c r="B181" s="230" t="s">
        <v>15</v>
      </c>
      <c r="C181" s="231">
        <v>42991</v>
      </c>
      <c r="D181" s="231">
        <v>42991</v>
      </c>
      <c r="E181" s="230" t="s">
        <v>4</v>
      </c>
      <c r="F181" s="232">
        <v>1944446.73</v>
      </c>
      <c r="G181" s="232">
        <v>1944446.73</v>
      </c>
      <c r="H181" s="233" t="s">
        <v>26</v>
      </c>
      <c r="I181" s="229" t="s">
        <v>26</v>
      </c>
    </row>
    <row r="182" spans="1:9" ht="15.75" customHeight="1">
      <c r="A182" s="229" t="s">
        <v>487</v>
      </c>
      <c r="B182" s="230" t="s">
        <v>16</v>
      </c>
      <c r="C182" s="231">
        <v>42993</v>
      </c>
      <c r="D182" s="231">
        <v>42991</v>
      </c>
      <c r="E182" s="230" t="s">
        <v>4</v>
      </c>
      <c r="F182" s="232">
        <v>11793.21</v>
      </c>
      <c r="G182" s="232">
        <v>11793.21</v>
      </c>
      <c r="H182" s="233" t="s">
        <v>10</v>
      </c>
      <c r="I182" s="229" t="s">
        <v>486</v>
      </c>
    </row>
    <row r="183" spans="1:9" ht="15.75" customHeight="1">
      <c r="A183" s="229" t="s">
        <v>724</v>
      </c>
      <c r="B183" s="230" t="s">
        <v>448</v>
      </c>
      <c r="C183" s="231">
        <v>42998</v>
      </c>
      <c r="D183" s="231">
        <v>42993</v>
      </c>
      <c r="E183" s="230" t="s">
        <v>1</v>
      </c>
      <c r="F183" s="232">
        <v>395808413.73333335</v>
      </c>
      <c r="G183" s="232">
        <v>395808413.73333335</v>
      </c>
      <c r="H183" s="233" t="s">
        <v>10</v>
      </c>
      <c r="I183" s="229" t="s">
        <v>228</v>
      </c>
    </row>
    <row r="184" spans="1:9" ht="15.75" hidden="1" customHeight="1">
      <c r="A184" s="229" t="s">
        <v>480</v>
      </c>
      <c r="B184" s="230" t="s">
        <v>15</v>
      </c>
      <c r="C184" s="231">
        <v>42986</v>
      </c>
      <c r="D184" s="231">
        <v>42984</v>
      </c>
      <c r="E184" s="230" t="s">
        <v>0</v>
      </c>
      <c r="F184" s="232">
        <v>18788005654</v>
      </c>
      <c r="G184" s="232">
        <v>18788005654</v>
      </c>
      <c r="H184" s="233" t="s">
        <v>427</v>
      </c>
      <c r="I184" s="229" t="s">
        <v>259</v>
      </c>
    </row>
    <row r="185" spans="1:9" ht="15.75" customHeight="1">
      <c r="A185" s="229" t="s">
        <v>726</v>
      </c>
      <c r="B185" s="230" t="s">
        <v>448</v>
      </c>
      <c r="C185" s="231">
        <v>42998</v>
      </c>
      <c r="D185" s="231">
        <v>42993</v>
      </c>
      <c r="E185" s="230" t="s">
        <v>1</v>
      </c>
      <c r="F185" s="232">
        <v>2778850.7999999993</v>
      </c>
      <c r="G185" s="232">
        <v>2778850.7999999993</v>
      </c>
      <c r="H185" s="233" t="s">
        <v>10</v>
      </c>
      <c r="I185" s="229" t="s">
        <v>228</v>
      </c>
    </row>
    <row r="186" spans="1:9" ht="15.75" hidden="1" customHeight="1">
      <c r="A186" s="229" t="s">
        <v>255</v>
      </c>
      <c r="B186" s="230" t="s">
        <v>15</v>
      </c>
      <c r="C186" s="231">
        <v>42987</v>
      </c>
      <c r="D186" s="231">
        <v>42986</v>
      </c>
      <c r="E186" s="230" t="s">
        <v>0</v>
      </c>
      <c r="F186" s="232">
        <v>57387924631</v>
      </c>
      <c r="G186" s="232">
        <v>57387924631</v>
      </c>
      <c r="H186" s="233" t="s">
        <v>427</v>
      </c>
      <c r="I186" s="229" t="s">
        <v>26</v>
      </c>
    </row>
    <row r="187" spans="1:9" ht="15.75" hidden="1" customHeight="1">
      <c r="A187" s="229" t="s">
        <v>305</v>
      </c>
      <c r="B187" s="230" t="s">
        <v>15</v>
      </c>
      <c r="C187" s="231">
        <v>42986</v>
      </c>
      <c r="D187" s="231">
        <v>42986</v>
      </c>
      <c r="E187" s="230" t="s">
        <v>0</v>
      </c>
      <c r="F187" s="232">
        <v>23308066149</v>
      </c>
      <c r="G187" s="232">
        <v>23308066149</v>
      </c>
      <c r="H187" s="233" t="s">
        <v>427</v>
      </c>
      <c r="I187" s="229" t="s">
        <v>27</v>
      </c>
    </row>
    <row r="188" spans="1:9" ht="15.75" hidden="1" customHeight="1">
      <c r="A188" s="229" t="s">
        <v>271</v>
      </c>
      <c r="B188" s="230" t="s">
        <v>15</v>
      </c>
      <c r="C188" s="231">
        <v>42987</v>
      </c>
      <c r="D188" s="231">
        <v>42986</v>
      </c>
      <c r="E188" s="230" t="s">
        <v>0</v>
      </c>
      <c r="F188" s="232">
        <v>4682198406</v>
      </c>
      <c r="G188" s="232">
        <v>4682198406</v>
      </c>
      <c r="H188" s="233" t="s">
        <v>427</v>
      </c>
      <c r="I188" s="229" t="s">
        <v>440</v>
      </c>
    </row>
    <row r="189" spans="1:9" ht="15.75" hidden="1" customHeight="1">
      <c r="A189" s="229" t="s">
        <v>296</v>
      </c>
      <c r="B189" s="230" t="s">
        <v>15</v>
      </c>
      <c r="C189" s="231">
        <v>42987</v>
      </c>
      <c r="D189" s="231">
        <v>42986</v>
      </c>
      <c r="E189" s="230" t="s">
        <v>0</v>
      </c>
      <c r="F189" s="232">
        <v>695247735</v>
      </c>
      <c r="G189" s="232">
        <v>695247735</v>
      </c>
      <c r="H189" s="233" t="s">
        <v>427</v>
      </c>
      <c r="I189" s="229" t="s">
        <v>239</v>
      </c>
    </row>
    <row r="190" spans="1:9" ht="15.75" hidden="1" customHeight="1">
      <c r="A190" s="229" t="s">
        <v>297</v>
      </c>
      <c r="B190" s="230" t="s">
        <v>15</v>
      </c>
      <c r="C190" s="231">
        <v>42987</v>
      </c>
      <c r="D190" s="231">
        <v>42986</v>
      </c>
      <c r="E190" s="230" t="s">
        <v>0</v>
      </c>
      <c r="F190" s="232">
        <v>6008157684</v>
      </c>
      <c r="G190" s="232">
        <v>6008157684</v>
      </c>
      <c r="H190" s="233" t="s">
        <v>427</v>
      </c>
      <c r="I190" s="229" t="s">
        <v>239</v>
      </c>
    </row>
    <row r="191" spans="1:9" ht="15.75" hidden="1" customHeight="1">
      <c r="A191" s="229" t="s">
        <v>333</v>
      </c>
      <c r="B191" s="230" t="s">
        <v>15</v>
      </c>
      <c r="C191" s="231">
        <v>42986</v>
      </c>
      <c r="D191" s="231">
        <v>42986</v>
      </c>
      <c r="E191" s="230" t="s">
        <v>0</v>
      </c>
      <c r="F191" s="232">
        <v>130426427733</v>
      </c>
      <c r="G191" s="232">
        <v>130426427733</v>
      </c>
      <c r="H191" s="233" t="s">
        <v>427</v>
      </c>
      <c r="I191" s="229" t="s">
        <v>429</v>
      </c>
    </row>
    <row r="192" spans="1:9" ht="15.75" hidden="1" customHeight="1">
      <c r="A192" s="229" t="s">
        <v>269</v>
      </c>
      <c r="B192" s="230" t="s">
        <v>15</v>
      </c>
      <c r="C192" s="231">
        <v>42988</v>
      </c>
      <c r="D192" s="231">
        <v>42986</v>
      </c>
      <c r="E192" s="230" t="s">
        <v>0</v>
      </c>
      <c r="F192" s="232">
        <v>8522297597</v>
      </c>
      <c r="G192" s="232">
        <v>8522297597</v>
      </c>
      <c r="H192" s="233" t="s">
        <v>427</v>
      </c>
      <c r="I192" s="229" t="s">
        <v>27</v>
      </c>
    </row>
    <row r="193" spans="1:9" ht="15.75" customHeight="1">
      <c r="A193" s="229" t="s">
        <v>725</v>
      </c>
      <c r="B193" s="230" t="s">
        <v>448</v>
      </c>
      <c r="C193" s="231">
        <v>42998</v>
      </c>
      <c r="D193" s="231">
        <v>42993</v>
      </c>
      <c r="E193" s="230" t="s">
        <v>1</v>
      </c>
      <c r="F193" s="232">
        <v>24060603.599999998</v>
      </c>
      <c r="G193" s="232">
        <v>24060603.599999998</v>
      </c>
      <c r="H193" s="233" t="s">
        <v>10</v>
      </c>
      <c r="I193" s="229" t="s">
        <v>228</v>
      </c>
    </row>
    <row r="194" spans="1:9" ht="15.75" customHeight="1">
      <c r="A194" s="229" t="s">
        <v>727</v>
      </c>
      <c r="B194" s="230" t="s">
        <v>448</v>
      </c>
      <c r="C194" s="231">
        <v>42998</v>
      </c>
      <c r="D194" s="231">
        <v>42993</v>
      </c>
      <c r="E194" s="230" t="s">
        <v>1</v>
      </c>
      <c r="F194" s="232">
        <v>81133360</v>
      </c>
      <c r="G194" s="232">
        <v>81133360</v>
      </c>
      <c r="H194" s="233" t="s">
        <v>10</v>
      </c>
      <c r="I194" s="229" t="s">
        <v>228</v>
      </c>
    </row>
    <row r="195" spans="1:9" ht="15.75" customHeight="1">
      <c r="A195" s="229" t="s">
        <v>728</v>
      </c>
      <c r="B195" s="230" t="s">
        <v>448</v>
      </c>
      <c r="C195" s="231">
        <v>42998</v>
      </c>
      <c r="D195" s="231">
        <v>42993</v>
      </c>
      <c r="E195" s="230" t="s">
        <v>1</v>
      </c>
      <c r="F195" s="232">
        <v>3496317.6559186201</v>
      </c>
      <c r="G195" s="232">
        <v>3496317.6559186201</v>
      </c>
      <c r="H195" s="233" t="s">
        <v>10</v>
      </c>
      <c r="I195" s="229" t="s">
        <v>228</v>
      </c>
    </row>
    <row r="196" spans="1:9" ht="15.75" customHeight="1">
      <c r="A196" s="229" t="s">
        <v>729</v>
      </c>
      <c r="B196" s="230" t="s">
        <v>448</v>
      </c>
      <c r="C196" s="231">
        <v>42998</v>
      </c>
      <c r="D196" s="231">
        <v>42993</v>
      </c>
      <c r="E196" s="230" t="s">
        <v>1</v>
      </c>
      <c r="F196" s="232">
        <v>83289771.326642171</v>
      </c>
      <c r="G196" s="232">
        <v>83289771.326642171</v>
      </c>
      <c r="H196" s="233" t="s">
        <v>10</v>
      </c>
      <c r="I196" s="229" t="s">
        <v>228</v>
      </c>
    </row>
    <row r="197" spans="1:9" ht="15.75" customHeight="1">
      <c r="A197" s="229" t="s">
        <v>730</v>
      </c>
      <c r="B197" s="230" t="s">
        <v>448</v>
      </c>
      <c r="C197" s="231">
        <v>42998</v>
      </c>
      <c r="D197" s="231">
        <v>42993</v>
      </c>
      <c r="E197" s="230" t="s">
        <v>1</v>
      </c>
      <c r="F197" s="232">
        <v>32804587.109113824</v>
      </c>
      <c r="G197" s="232">
        <v>32804587.109113824</v>
      </c>
      <c r="H197" s="233" t="s">
        <v>10</v>
      </c>
      <c r="I197" s="229" t="s">
        <v>228</v>
      </c>
    </row>
    <row r="198" spans="1:9" ht="15.75" customHeight="1">
      <c r="A198" s="229" t="s">
        <v>733</v>
      </c>
      <c r="B198" s="230" t="s">
        <v>448</v>
      </c>
      <c r="C198" s="231">
        <v>42998</v>
      </c>
      <c r="D198" s="231">
        <v>42993</v>
      </c>
      <c r="E198" s="230" t="s">
        <v>1</v>
      </c>
      <c r="F198" s="232">
        <v>7218960.8616257813</v>
      </c>
      <c r="G198" s="232">
        <v>7218960.8616257813</v>
      </c>
      <c r="H198" s="233" t="s">
        <v>10</v>
      </c>
      <c r="I198" s="229" t="s">
        <v>228</v>
      </c>
    </row>
    <row r="199" spans="1:9" ht="15.75" customHeight="1">
      <c r="A199" s="229" t="s">
        <v>731</v>
      </c>
      <c r="B199" s="230" t="s">
        <v>448</v>
      </c>
      <c r="C199" s="231">
        <v>42998</v>
      </c>
      <c r="D199" s="231">
        <v>42993</v>
      </c>
      <c r="E199" s="230" t="s">
        <v>1</v>
      </c>
      <c r="F199" s="232">
        <v>87451187.362584695</v>
      </c>
      <c r="G199" s="232">
        <v>87451187.362584695</v>
      </c>
      <c r="H199" s="233" t="s">
        <v>10</v>
      </c>
      <c r="I199" s="229" t="s">
        <v>228</v>
      </c>
    </row>
    <row r="200" spans="1:9" ht="15.75" customHeight="1">
      <c r="A200" s="229" t="s">
        <v>732</v>
      </c>
      <c r="B200" s="230" t="s">
        <v>448</v>
      </c>
      <c r="C200" s="231">
        <v>42998</v>
      </c>
      <c r="D200" s="231">
        <v>42993</v>
      </c>
      <c r="E200" s="230" t="s">
        <v>1</v>
      </c>
      <c r="F200" s="232">
        <v>1142946.8744000001</v>
      </c>
      <c r="G200" s="232">
        <v>1142946.8744000001</v>
      </c>
      <c r="H200" s="233" t="s">
        <v>10</v>
      </c>
      <c r="I200" s="229" t="s">
        <v>228</v>
      </c>
    </row>
    <row r="201" spans="1:9" ht="15.75" customHeight="1">
      <c r="A201" s="229" t="s">
        <v>724</v>
      </c>
      <c r="B201" s="230" t="s">
        <v>447</v>
      </c>
      <c r="C201" s="231">
        <v>42998</v>
      </c>
      <c r="D201" s="231">
        <v>42993</v>
      </c>
      <c r="E201" s="230" t="s">
        <v>1</v>
      </c>
      <c r="F201" s="232">
        <v>1380406000</v>
      </c>
      <c r="G201" s="232">
        <v>1380406000</v>
      </c>
      <c r="H201" s="233" t="s">
        <v>10</v>
      </c>
      <c r="I201" s="229" t="s">
        <v>228</v>
      </c>
    </row>
    <row r="202" spans="1:9" ht="15.75" customHeight="1">
      <c r="A202" s="229" t="s">
        <v>726</v>
      </c>
      <c r="B202" s="230" t="s">
        <v>447</v>
      </c>
      <c r="C202" s="231">
        <v>42998</v>
      </c>
      <c r="D202" s="231">
        <v>42993</v>
      </c>
      <c r="E202" s="230" t="s">
        <v>1</v>
      </c>
      <c r="F202" s="232">
        <v>9153000</v>
      </c>
      <c r="G202" s="232">
        <v>9153000</v>
      </c>
      <c r="H202" s="233" t="s">
        <v>10</v>
      </c>
      <c r="I202" s="229" t="s">
        <v>228</v>
      </c>
    </row>
    <row r="203" spans="1:9" ht="15.75" customHeight="1">
      <c r="A203" s="229" t="s">
        <v>725</v>
      </c>
      <c r="B203" s="230" t="s">
        <v>447</v>
      </c>
      <c r="C203" s="231">
        <v>42998</v>
      </c>
      <c r="D203" s="231">
        <v>42993</v>
      </c>
      <c r="E203" s="230" t="s">
        <v>1</v>
      </c>
      <c r="F203" s="232">
        <v>79250999.999999985</v>
      </c>
      <c r="G203" s="232">
        <v>79250999.999999985</v>
      </c>
      <c r="H203" s="233" t="s">
        <v>10</v>
      </c>
      <c r="I203" s="229" t="s">
        <v>228</v>
      </c>
    </row>
    <row r="204" spans="1:9" ht="15.75" customHeight="1">
      <c r="A204" s="229" t="s">
        <v>727</v>
      </c>
      <c r="B204" s="230" t="s">
        <v>447</v>
      </c>
      <c r="C204" s="231">
        <v>42998</v>
      </c>
      <c r="D204" s="231">
        <v>42993</v>
      </c>
      <c r="E204" s="230" t="s">
        <v>1</v>
      </c>
      <c r="F204" s="232">
        <v>263420000</v>
      </c>
      <c r="G204" s="232">
        <v>263420000</v>
      </c>
      <c r="H204" s="233" t="s">
        <v>10</v>
      </c>
      <c r="I204" s="229" t="s">
        <v>228</v>
      </c>
    </row>
    <row r="205" spans="1:9" ht="15.75" customHeight="1">
      <c r="A205" s="229" t="s">
        <v>728</v>
      </c>
      <c r="B205" s="230" t="s">
        <v>447</v>
      </c>
      <c r="C205" s="231">
        <v>42998</v>
      </c>
      <c r="D205" s="231">
        <v>42993</v>
      </c>
      <c r="E205" s="230" t="s">
        <v>1</v>
      </c>
      <c r="F205" s="232">
        <v>11104905.033620689</v>
      </c>
      <c r="G205" s="232">
        <v>11104905.033620689</v>
      </c>
      <c r="H205" s="233" t="s">
        <v>10</v>
      </c>
      <c r="I205" s="229" t="s">
        <v>228</v>
      </c>
    </row>
    <row r="206" spans="1:9" ht="15.75" hidden="1" customHeight="1">
      <c r="A206" s="229" t="s">
        <v>775</v>
      </c>
      <c r="B206" s="230" t="s">
        <v>448</v>
      </c>
      <c r="C206" s="231">
        <v>42993</v>
      </c>
      <c r="D206" s="231">
        <v>42990</v>
      </c>
      <c r="E206" s="230" t="s">
        <v>0</v>
      </c>
      <c r="F206" s="232">
        <v>440000000</v>
      </c>
      <c r="G206" s="232">
        <v>440000000</v>
      </c>
      <c r="H206" s="233" t="s">
        <v>427</v>
      </c>
      <c r="I206" s="229" t="s">
        <v>27</v>
      </c>
    </row>
    <row r="207" spans="1:9" ht="15.75" customHeight="1">
      <c r="A207" s="229" t="s">
        <v>729</v>
      </c>
      <c r="B207" s="230" t="s">
        <v>447</v>
      </c>
      <c r="C207" s="231">
        <v>42998</v>
      </c>
      <c r="D207" s="231">
        <v>42993</v>
      </c>
      <c r="E207" s="230" t="s">
        <v>1</v>
      </c>
      <c r="F207" s="232">
        <v>236030796.07317072</v>
      </c>
      <c r="G207" s="232">
        <v>236030796.07317072</v>
      </c>
      <c r="H207" s="233" t="s">
        <v>10</v>
      </c>
      <c r="I207" s="229" t="s">
        <v>228</v>
      </c>
    </row>
    <row r="208" spans="1:9" ht="15.75" customHeight="1">
      <c r="A208" s="229" t="s">
        <v>730</v>
      </c>
      <c r="B208" s="230" t="s">
        <v>447</v>
      </c>
      <c r="C208" s="231">
        <v>42998</v>
      </c>
      <c r="D208" s="231">
        <v>42993</v>
      </c>
      <c r="E208" s="230" t="s">
        <v>1</v>
      </c>
      <c r="F208" s="232">
        <v>83732853.939460352</v>
      </c>
      <c r="G208" s="232">
        <v>83732853.939460352</v>
      </c>
      <c r="H208" s="233" t="s">
        <v>10</v>
      </c>
      <c r="I208" s="229" t="s">
        <v>228</v>
      </c>
    </row>
    <row r="209" spans="1:9" ht="15.75" customHeight="1">
      <c r="A209" s="229" t="s">
        <v>731</v>
      </c>
      <c r="B209" s="230" t="s">
        <v>447</v>
      </c>
      <c r="C209" s="231">
        <v>42998</v>
      </c>
      <c r="D209" s="231">
        <v>42993</v>
      </c>
      <c r="E209" s="230" t="s">
        <v>1</v>
      </c>
      <c r="F209" s="232">
        <v>226092105.02439022</v>
      </c>
      <c r="G209" s="232">
        <v>226092105.02439022</v>
      </c>
      <c r="H209" s="233" t="s">
        <v>10</v>
      </c>
      <c r="I209" s="229" t="s">
        <v>228</v>
      </c>
    </row>
    <row r="210" spans="1:9" ht="15.75" customHeight="1">
      <c r="A210" s="229" t="s">
        <v>327</v>
      </c>
      <c r="B210" s="230" t="s">
        <v>15</v>
      </c>
      <c r="C210" s="231">
        <v>42993</v>
      </c>
      <c r="D210" s="231">
        <v>42993</v>
      </c>
      <c r="E210" s="230" t="s">
        <v>4</v>
      </c>
      <c r="F210" s="232">
        <v>10111761.65</v>
      </c>
      <c r="G210" s="232">
        <v>10111761.65</v>
      </c>
      <c r="H210" s="233" t="s">
        <v>10</v>
      </c>
      <c r="I210" s="229" t="s">
        <v>10</v>
      </c>
    </row>
    <row r="211" spans="1:9" ht="15.75" customHeight="1">
      <c r="A211" s="229" t="s">
        <v>328</v>
      </c>
      <c r="B211" s="230" t="s">
        <v>15</v>
      </c>
      <c r="C211" s="231">
        <v>42993</v>
      </c>
      <c r="D211" s="231">
        <v>42993</v>
      </c>
      <c r="E211" s="230" t="s">
        <v>4</v>
      </c>
      <c r="F211" s="232">
        <v>9708042.7899999991</v>
      </c>
      <c r="G211" s="232">
        <v>9708042.7899999991</v>
      </c>
      <c r="H211" s="233" t="s">
        <v>10</v>
      </c>
      <c r="I211" s="229" t="s">
        <v>10</v>
      </c>
    </row>
    <row r="212" spans="1:9" ht="15.75" customHeight="1">
      <c r="A212" s="229" t="s">
        <v>98</v>
      </c>
      <c r="B212" s="230" t="s">
        <v>16</v>
      </c>
      <c r="C212" s="231">
        <v>42993</v>
      </c>
      <c r="D212" s="231">
        <v>42993</v>
      </c>
      <c r="E212" s="230" t="s">
        <v>4</v>
      </c>
      <c r="F212" s="232">
        <v>7182670.5800000001</v>
      </c>
      <c r="G212" s="232">
        <v>7182670.5800000001</v>
      </c>
      <c r="H212" s="233" t="s">
        <v>10</v>
      </c>
      <c r="I212" s="229" t="s">
        <v>225</v>
      </c>
    </row>
    <row r="213" spans="1:9" ht="15.75" customHeight="1">
      <c r="A213" s="229" t="s">
        <v>98</v>
      </c>
      <c r="B213" s="230" t="s">
        <v>16</v>
      </c>
      <c r="C213" s="231">
        <v>42993</v>
      </c>
      <c r="D213" s="231">
        <v>42993</v>
      </c>
      <c r="E213" s="230" t="s">
        <v>4</v>
      </c>
      <c r="F213" s="232">
        <v>1658484.04</v>
      </c>
      <c r="G213" s="232">
        <v>1658484.04</v>
      </c>
      <c r="H213" s="233" t="s">
        <v>10</v>
      </c>
      <c r="I213" s="229" t="s">
        <v>225</v>
      </c>
    </row>
    <row r="214" spans="1:9" ht="15.75" customHeight="1">
      <c r="A214" s="229" t="s">
        <v>234</v>
      </c>
      <c r="B214" s="230" t="s">
        <v>15</v>
      </c>
      <c r="C214" s="231">
        <v>42997</v>
      </c>
      <c r="D214" s="231">
        <v>42997</v>
      </c>
      <c r="E214" s="230" t="s">
        <v>4</v>
      </c>
      <c r="F214" s="232">
        <v>2546883.25</v>
      </c>
      <c r="G214" s="232">
        <v>2546883.25</v>
      </c>
      <c r="H214" s="233" t="s">
        <v>10</v>
      </c>
      <c r="I214" s="229" t="s">
        <v>10</v>
      </c>
    </row>
    <row r="215" spans="1:9" ht="15.75" customHeight="1">
      <c r="A215" s="229" t="s">
        <v>484</v>
      </c>
      <c r="B215" s="230" t="s">
        <v>15</v>
      </c>
      <c r="C215" s="231">
        <v>42997</v>
      </c>
      <c r="D215" s="231">
        <v>42997</v>
      </c>
      <c r="E215" s="230" t="s">
        <v>4</v>
      </c>
      <c r="F215" s="232">
        <v>2019200.49</v>
      </c>
      <c r="G215" s="232">
        <v>2019200.49</v>
      </c>
      <c r="H215" s="233" t="s">
        <v>10</v>
      </c>
      <c r="I215" s="229" t="s">
        <v>10</v>
      </c>
    </row>
    <row r="216" spans="1:9" ht="15.75" customHeight="1">
      <c r="A216" s="229" t="s">
        <v>199</v>
      </c>
      <c r="B216" s="230" t="s">
        <v>97</v>
      </c>
      <c r="C216" s="231">
        <v>43003</v>
      </c>
      <c r="D216" s="231">
        <v>43003</v>
      </c>
      <c r="E216" s="230" t="s">
        <v>4</v>
      </c>
      <c r="F216" s="232">
        <v>1635459.46</v>
      </c>
      <c r="G216" s="232">
        <v>1635459.46</v>
      </c>
      <c r="H216" s="233" t="s">
        <v>10</v>
      </c>
      <c r="I216" s="229" t="s">
        <v>225</v>
      </c>
    </row>
    <row r="217" spans="1:9" ht="15.75" customHeight="1">
      <c r="A217" s="229" t="s">
        <v>757</v>
      </c>
      <c r="B217" s="230" t="s">
        <v>448</v>
      </c>
      <c r="C217" s="231">
        <v>43008</v>
      </c>
      <c r="D217" s="231">
        <v>43004</v>
      </c>
      <c r="E217" s="230" t="s">
        <v>13</v>
      </c>
      <c r="F217" s="232">
        <v>778569.31558760861</v>
      </c>
      <c r="G217" s="232">
        <v>778569.31558760861</v>
      </c>
      <c r="H217" s="233" t="s">
        <v>10</v>
      </c>
      <c r="I217" s="229" t="s">
        <v>279</v>
      </c>
    </row>
    <row r="218" spans="1:9" ht="15.75" customHeight="1">
      <c r="A218" s="229" t="s">
        <v>758</v>
      </c>
      <c r="B218" s="230" t="s">
        <v>448</v>
      </c>
      <c r="C218" s="231">
        <v>43008</v>
      </c>
      <c r="D218" s="231">
        <v>43004</v>
      </c>
      <c r="E218" s="230" t="s">
        <v>13</v>
      </c>
      <c r="F218" s="232">
        <v>650934.37503195659</v>
      </c>
      <c r="G218" s="232">
        <v>650934.37503195659</v>
      </c>
      <c r="H218" s="233" t="s">
        <v>10</v>
      </c>
      <c r="I218" s="229" t="s">
        <v>279</v>
      </c>
    </row>
    <row r="219" spans="1:9" ht="15.75" customHeight="1">
      <c r="A219" s="229" t="s">
        <v>752</v>
      </c>
      <c r="B219" s="230" t="s">
        <v>448</v>
      </c>
      <c r="C219" s="231">
        <v>43008</v>
      </c>
      <c r="D219" s="231">
        <v>43004</v>
      </c>
      <c r="E219" s="230" t="s">
        <v>13</v>
      </c>
      <c r="F219" s="232">
        <v>257638.88888888891</v>
      </c>
      <c r="G219" s="232">
        <v>257638.88888888891</v>
      </c>
      <c r="H219" s="233" t="s">
        <v>10</v>
      </c>
      <c r="I219" s="229"/>
    </row>
    <row r="220" spans="1:9" ht="15.75" customHeight="1">
      <c r="A220" s="229" t="s">
        <v>753</v>
      </c>
      <c r="B220" s="230" t="s">
        <v>448</v>
      </c>
      <c r="C220" s="231">
        <v>43008</v>
      </c>
      <c r="D220" s="231">
        <v>43004</v>
      </c>
      <c r="E220" s="230" t="s">
        <v>13</v>
      </c>
      <c r="F220" s="232">
        <v>95694.444444444438</v>
      </c>
      <c r="G220" s="232">
        <v>95694.444444444438</v>
      </c>
      <c r="H220" s="233" t="s">
        <v>10</v>
      </c>
      <c r="I220" s="229" t="s">
        <v>754</v>
      </c>
    </row>
    <row r="221" spans="1:9" ht="15.75" customHeight="1">
      <c r="A221" s="229" t="s">
        <v>755</v>
      </c>
      <c r="B221" s="230" t="s">
        <v>448</v>
      </c>
      <c r="C221" s="231">
        <v>43008</v>
      </c>
      <c r="D221" s="231">
        <v>43004</v>
      </c>
      <c r="E221" s="230" t="s">
        <v>13</v>
      </c>
      <c r="F221" s="232">
        <v>75833.333333333343</v>
      </c>
      <c r="G221" s="232">
        <v>75833.333333333343</v>
      </c>
      <c r="H221" s="233" t="s">
        <v>10</v>
      </c>
      <c r="I221" s="229"/>
    </row>
    <row r="222" spans="1:9" ht="15.75" customHeight="1">
      <c r="A222" s="229" t="s">
        <v>756</v>
      </c>
      <c r="B222" s="230" t="s">
        <v>448</v>
      </c>
      <c r="C222" s="231">
        <v>43008</v>
      </c>
      <c r="D222" s="231">
        <v>43004</v>
      </c>
      <c r="E222" s="230" t="s">
        <v>13</v>
      </c>
      <c r="F222" s="232">
        <v>24609.375000000004</v>
      </c>
      <c r="G222" s="232">
        <v>24609.375000000004</v>
      </c>
      <c r="H222" s="233" t="s">
        <v>10</v>
      </c>
      <c r="I222" s="229" t="s">
        <v>754</v>
      </c>
    </row>
    <row r="223" spans="1:9" ht="15.75" customHeight="1">
      <c r="A223" s="229" t="s">
        <v>757</v>
      </c>
      <c r="B223" s="230" t="s">
        <v>447</v>
      </c>
      <c r="C223" s="231">
        <v>43008</v>
      </c>
      <c r="D223" s="231">
        <v>43004</v>
      </c>
      <c r="E223" s="230" t="s">
        <v>13</v>
      </c>
      <c r="F223" s="232">
        <v>3530926.6013043472</v>
      </c>
      <c r="G223" s="232">
        <v>3530926.6013043472</v>
      </c>
      <c r="H223" s="233" t="s">
        <v>10</v>
      </c>
      <c r="I223" s="229" t="s">
        <v>279</v>
      </c>
    </row>
    <row r="224" spans="1:9" ht="15.75" customHeight="1">
      <c r="A224" s="229" t="s">
        <v>758</v>
      </c>
      <c r="B224" s="230" t="s">
        <v>447</v>
      </c>
      <c r="C224" s="231">
        <v>43008</v>
      </c>
      <c r="D224" s="231">
        <v>43004</v>
      </c>
      <c r="E224" s="230" t="s">
        <v>13</v>
      </c>
      <c r="F224" s="232">
        <v>2952083.3334782608</v>
      </c>
      <c r="G224" s="232">
        <v>2952083.3334782608</v>
      </c>
      <c r="H224" s="233" t="s">
        <v>10</v>
      </c>
      <c r="I224" s="229" t="s">
        <v>279</v>
      </c>
    </row>
    <row r="225" spans="1:9" ht="15.75" customHeight="1">
      <c r="A225" s="229" t="s">
        <v>802</v>
      </c>
      <c r="B225" s="230" t="s">
        <v>449</v>
      </c>
      <c r="C225" s="231">
        <v>43007</v>
      </c>
      <c r="D225" s="231">
        <v>43004</v>
      </c>
      <c r="E225" s="230" t="s">
        <v>1</v>
      </c>
      <c r="F225" s="232">
        <v>2413044</v>
      </c>
      <c r="G225" s="232">
        <v>2413044</v>
      </c>
      <c r="H225" s="233" t="s">
        <v>10</v>
      </c>
      <c r="I225" s="229" t="s">
        <v>300</v>
      </c>
    </row>
    <row r="226" spans="1:9" ht="15.75" customHeight="1">
      <c r="A226" s="229" t="s">
        <v>801</v>
      </c>
      <c r="B226" s="230" t="s">
        <v>449</v>
      </c>
      <c r="C226" s="231">
        <v>43007</v>
      </c>
      <c r="D226" s="231">
        <v>43004</v>
      </c>
      <c r="E226" s="230" t="s">
        <v>4</v>
      </c>
      <c r="F226" s="232">
        <v>4272.6899999999996</v>
      </c>
      <c r="G226" s="232">
        <v>4272.6899999999996</v>
      </c>
      <c r="H226" s="233" t="s">
        <v>26</v>
      </c>
      <c r="I226" s="229" t="s">
        <v>769</v>
      </c>
    </row>
    <row r="227" spans="1:9" ht="15.75" customHeight="1">
      <c r="A227" s="229" t="s">
        <v>749</v>
      </c>
      <c r="B227" s="230" t="s">
        <v>448</v>
      </c>
      <c r="C227" s="231">
        <v>43008</v>
      </c>
      <c r="D227" s="231">
        <v>43004</v>
      </c>
      <c r="E227" s="230" t="s">
        <v>4</v>
      </c>
      <c r="F227" s="232">
        <v>2592071.5334424353</v>
      </c>
      <c r="G227" s="232">
        <v>2592071.5334424353</v>
      </c>
      <c r="H227" s="233" t="s">
        <v>10</v>
      </c>
      <c r="I227" s="229" t="s">
        <v>750</v>
      </c>
    </row>
    <row r="228" spans="1:9" ht="15.75" customHeight="1">
      <c r="A228" s="229" t="s">
        <v>749</v>
      </c>
      <c r="B228" s="230" t="s">
        <v>447</v>
      </c>
      <c r="C228" s="231">
        <v>43008</v>
      </c>
      <c r="D228" s="231">
        <v>43004</v>
      </c>
      <c r="E228" s="230" t="s">
        <v>4</v>
      </c>
      <c r="F228" s="232">
        <v>13090000.000550967</v>
      </c>
      <c r="G228" s="232">
        <v>13090000.000550967</v>
      </c>
      <c r="H228" s="233" t="s">
        <v>10</v>
      </c>
      <c r="I228" s="229" t="s">
        <v>750</v>
      </c>
    </row>
    <row r="229" spans="1:9" ht="15.75" customHeight="1">
      <c r="A229" s="229" t="s">
        <v>760</v>
      </c>
      <c r="B229" s="230" t="s">
        <v>447</v>
      </c>
      <c r="C229" s="231">
        <v>42971</v>
      </c>
      <c r="D229" s="231" t="s">
        <v>203</v>
      </c>
      <c r="E229" s="295" t="s">
        <v>1</v>
      </c>
      <c r="F229" s="232">
        <v>6036879262</v>
      </c>
      <c r="G229" s="232">
        <v>6036879262</v>
      </c>
      <c r="H229" s="233" t="s">
        <v>28</v>
      </c>
      <c r="I229" s="233" t="s">
        <v>28</v>
      </c>
    </row>
    <row r="230" spans="1:9" ht="15.75" customHeight="1">
      <c r="A230" s="229" t="s">
        <v>193</v>
      </c>
      <c r="B230" s="230" t="s">
        <v>97</v>
      </c>
      <c r="C230" s="231">
        <v>42970</v>
      </c>
      <c r="D230" s="231" t="s">
        <v>203</v>
      </c>
      <c r="E230" s="230" t="s">
        <v>4</v>
      </c>
      <c r="F230" s="232">
        <v>15401841.82</v>
      </c>
      <c r="G230" s="232">
        <v>15401841.82</v>
      </c>
      <c r="H230" s="233" t="s">
        <v>26</v>
      </c>
      <c r="I230" s="229" t="s">
        <v>26</v>
      </c>
    </row>
    <row r="231" spans="1:9" ht="15.75" customHeight="1">
      <c r="A231" s="229" t="s">
        <v>777</v>
      </c>
      <c r="B231" s="230" t="s">
        <v>15</v>
      </c>
      <c r="C231" s="231">
        <v>42967</v>
      </c>
      <c r="D231" s="231" t="s">
        <v>203</v>
      </c>
      <c r="E231" s="295" t="s">
        <v>4</v>
      </c>
      <c r="F231" s="232">
        <v>4399247.5</v>
      </c>
      <c r="G231" s="232">
        <v>4399247.5</v>
      </c>
      <c r="H231" s="233" t="s">
        <v>26</v>
      </c>
      <c r="I231" s="229" t="s">
        <v>274</v>
      </c>
    </row>
    <row r="232" spans="1:9" ht="15.75" customHeight="1">
      <c r="A232" s="229" t="s">
        <v>777</v>
      </c>
      <c r="B232" s="230" t="s">
        <v>15</v>
      </c>
      <c r="C232" s="231">
        <v>42967</v>
      </c>
      <c r="D232" s="231" t="s">
        <v>203</v>
      </c>
      <c r="E232" s="295" t="s">
        <v>4</v>
      </c>
      <c r="F232" s="232">
        <v>4298247.8499999996</v>
      </c>
      <c r="G232" s="232">
        <v>4298247.8499999996</v>
      </c>
      <c r="H232" s="233" t="s">
        <v>26</v>
      </c>
      <c r="I232" s="229" t="s">
        <v>274</v>
      </c>
    </row>
    <row r="233" spans="1:9" ht="15.75" customHeight="1">
      <c r="A233" s="229" t="s">
        <v>777</v>
      </c>
      <c r="B233" s="230" t="s">
        <v>15</v>
      </c>
      <c r="C233" s="231">
        <v>42967</v>
      </c>
      <c r="D233" s="231" t="s">
        <v>203</v>
      </c>
      <c r="E233" s="295" t="s">
        <v>4</v>
      </c>
      <c r="F233" s="232">
        <v>3711608.52</v>
      </c>
      <c r="G233" s="232">
        <v>3711608.52</v>
      </c>
      <c r="H233" s="233" t="s">
        <v>26</v>
      </c>
      <c r="I233" s="229" t="s">
        <v>274</v>
      </c>
    </row>
    <row r="234" spans="1:9" ht="15.75" hidden="1" customHeight="1">
      <c r="A234" s="229" t="s">
        <v>734</v>
      </c>
      <c r="B234" s="230" t="s">
        <v>448</v>
      </c>
      <c r="C234" s="231">
        <v>42999</v>
      </c>
      <c r="D234" s="231">
        <v>42996</v>
      </c>
      <c r="E234" s="230" t="s">
        <v>0</v>
      </c>
      <c r="F234" s="232">
        <v>29734375000.000004</v>
      </c>
      <c r="G234" s="232">
        <v>29734375000.000004</v>
      </c>
      <c r="H234" s="233" t="s">
        <v>427</v>
      </c>
      <c r="I234" s="229" t="s">
        <v>431</v>
      </c>
    </row>
    <row r="235" spans="1:9" ht="15.75" hidden="1" customHeight="1">
      <c r="A235" s="229" t="s">
        <v>740</v>
      </c>
      <c r="B235" s="230" t="s">
        <v>448</v>
      </c>
      <c r="C235" s="231">
        <v>43001</v>
      </c>
      <c r="D235" s="231">
        <v>42997</v>
      </c>
      <c r="E235" s="230" t="s">
        <v>0</v>
      </c>
      <c r="F235" s="232">
        <v>675000000000</v>
      </c>
      <c r="G235" s="232">
        <v>675000000000</v>
      </c>
      <c r="H235" s="233" t="s">
        <v>427</v>
      </c>
      <c r="I235" s="229" t="s">
        <v>26</v>
      </c>
    </row>
    <row r="236" spans="1:9" ht="15.75" hidden="1" customHeight="1">
      <c r="A236" s="229" t="s">
        <v>738</v>
      </c>
      <c r="B236" s="230" t="s">
        <v>448</v>
      </c>
      <c r="C236" s="231">
        <v>43001</v>
      </c>
      <c r="D236" s="231">
        <v>42997</v>
      </c>
      <c r="E236" s="230" t="s">
        <v>0</v>
      </c>
      <c r="F236" s="232">
        <v>6348181574.4997797</v>
      </c>
      <c r="G236" s="232">
        <v>6348181574.4997797</v>
      </c>
      <c r="H236" s="233" t="s">
        <v>427</v>
      </c>
      <c r="I236" s="229" t="s">
        <v>26</v>
      </c>
    </row>
    <row r="237" spans="1:9" ht="15.75" hidden="1" customHeight="1">
      <c r="A237" s="229" t="s">
        <v>735</v>
      </c>
      <c r="B237" s="230" t="s">
        <v>448</v>
      </c>
      <c r="C237" s="231">
        <v>43001</v>
      </c>
      <c r="D237" s="231">
        <v>42997</v>
      </c>
      <c r="E237" s="230" t="s">
        <v>0</v>
      </c>
      <c r="F237" s="232">
        <v>164618837500</v>
      </c>
      <c r="G237" s="232">
        <v>164618837500</v>
      </c>
      <c r="H237" s="233" t="s">
        <v>427</v>
      </c>
      <c r="I237" s="229" t="s">
        <v>430</v>
      </c>
    </row>
    <row r="238" spans="1:9" ht="15.75" hidden="1" customHeight="1">
      <c r="A238" s="229" t="s">
        <v>736</v>
      </c>
      <c r="B238" s="230" t="s">
        <v>448</v>
      </c>
      <c r="C238" s="231">
        <v>43001</v>
      </c>
      <c r="D238" s="231">
        <v>42997</v>
      </c>
      <c r="E238" s="230" t="s">
        <v>0</v>
      </c>
      <c r="F238" s="232">
        <v>186875000000</v>
      </c>
      <c r="G238" s="232">
        <v>186875000000</v>
      </c>
      <c r="H238" s="233" t="s">
        <v>427</v>
      </c>
      <c r="I238" s="229" t="s">
        <v>27</v>
      </c>
    </row>
    <row r="239" spans="1:9" ht="15.75" hidden="1" customHeight="1">
      <c r="A239" s="229" t="s">
        <v>742</v>
      </c>
      <c r="B239" s="230" t="s">
        <v>448</v>
      </c>
      <c r="C239" s="231">
        <v>43001</v>
      </c>
      <c r="D239" s="231">
        <v>42997</v>
      </c>
      <c r="E239" s="230" t="s">
        <v>0</v>
      </c>
      <c r="F239" s="232">
        <v>286500000000</v>
      </c>
      <c r="G239" s="232">
        <v>286500000000</v>
      </c>
      <c r="H239" s="233" t="s">
        <v>427</v>
      </c>
      <c r="I239" s="229" t="s">
        <v>26</v>
      </c>
    </row>
    <row r="240" spans="1:9" ht="15.75" hidden="1" customHeight="1">
      <c r="A240" s="229" t="s">
        <v>741</v>
      </c>
      <c r="B240" s="230" t="s">
        <v>448</v>
      </c>
      <c r="C240" s="231">
        <v>43001</v>
      </c>
      <c r="D240" s="231">
        <v>42997</v>
      </c>
      <c r="E240" s="230" t="s">
        <v>0</v>
      </c>
      <c r="F240" s="232">
        <v>54697807036.389999</v>
      </c>
      <c r="G240" s="232">
        <v>54697807036.389999</v>
      </c>
      <c r="H240" s="233" t="s">
        <v>427</v>
      </c>
      <c r="I240" s="229" t="s">
        <v>27</v>
      </c>
    </row>
    <row r="241" spans="1:9" ht="15.75" hidden="1" customHeight="1">
      <c r="A241" s="229" t="s">
        <v>737</v>
      </c>
      <c r="B241" s="230" t="s">
        <v>448</v>
      </c>
      <c r="C241" s="231">
        <v>43001</v>
      </c>
      <c r="D241" s="231">
        <v>42997</v>
      </c>
      <c r="E241" s="230" t="s">
        <v>0</v>
      </c>
      <c r="F241" s="232">
        <v>8376026736.0933466</v>
      </c>
      <c r="G241" s="232">
        <v>8376026736.0933466</v>
      </c>
      <c r="H241" s="233" t="s">
        <v>427</v>
      </c>
      <c r="I241" s="229" t="s">
        <v>27</v>
      </c>
    </row>
    <row r="242" spans="1:9" ht="15.75" hidden="1" customHeight="1">
      <c r="A242" s="229" t="s">
        <v>743</v>
      </c>
      <c r="B242" s="230" t="s">
        <v>448</v>
      </c>
      <c r="C242" s="231">
        <v>43001</v>
      </c>
      <c r="D242" s="231">
        <v>42997</v>
      </c>
      <c r="E242" s="230" t="s">
        <v>0</v>
      </c>
      <c r="F242" s="232">
        <v>7283405448.0600004</v>
      </c>
      <c r="G242" s="232">
        <v>7283405448.0600004</v>
      </c>
      <c r="H242" s="233" t="s">
        <v>427</v>
      </c>
      <c r="I242" s="229"/>
    </row>
    <row r="243" spans="1:9" ht="15.75" hidden="1" customHeight="1">
      <c r="A243" s="229" t="s">
        <v>739</v>
      </c>
      <c r="B243" s="230" t="s">
        <v>448</v>
      </c>
      <c r="C243" s="231">
        <v>43001</v>
      </c>
      <c r="D243" s="231">
        <v>42997</v>
      </c>
      <c r="E243" s="230" t="s">
        <v>0</v>
      </c>
      <c r="F243" s="232">
        <v>4526311252.8498783</v>
      </c>
      <c r="G243" s="232">
        <v>4526311252.8498783</v>
      </c>
      <c r="H243" s="233" t="s">
        <v>427</v>
      </c>
      <c r="I243" s="229" t="s">
        <v>10</v>
      </c>
    </row>
    <row r="244" spans="1:9" ht="15.75" hidden="1" customHeight="1">
      <c r="A244" s="229" t="s">
        <v>738</v>
      </c>
      <c r="B244" s="230" t="s">
        <v>447</v>
      </c>
      <c r="C244" s="231">
        <v>43001</v>
      </c>
      <c r="D244" s="231">
        <v>42997</v>
      </c>
      <c r="E244" s="230" t="s">
        <v>0</v>
      </c>
      <c r="F244" s="232">
        <v>48475738766.154999</v>
      </c>
      <c r="G244" s="232">
        <v>48475738766.154999</v>
      </c>
      <c r="H244" s="233" t="s">
        <v>427</v>
      </c>
      <c r="I244" s="229" t="s">
        <v>26</v>
      </c>
    </row>
    <row r="245" spans="1:9" ht="15.75" hidden="1" customHeight="1">
      <c r="A245" s="229" t="s">
        <v>735</v>
      </c>
      <c r="B245" s="230" t="s">
        <v>447</v>
      </c>
      <c r="C245" s="231">
        <v>43001</v>
      </c>
      <c r="D245" s="231">
        <v>42997</v>
      </c>
      <c r="E245" s="230" t="s">
        <v>0</v>
      </c>
      <c r="F245" s="232">
        <v>250000000000</v>
      </c>
      <c r="G245" s="232">
        <v>250000000000</v>
      </c>
      <c r="H245" s="233" t="s">
        <v>427</v>
      </c>
      <c r="I245" s="229" t="s">
        <v>430</v>
      </c>
    </row>
    <row r="246" spans="1:9" ht="15.75" hidden="1" customHeight="1">
      <c r="A246" s="229" t="s">
        <v>737</v>
      </c>
      <c r="B246" s="230" t="s">
        <v>447</v>
      </c>
      <c r="C246" s="231">
        <v>43001</v>
      </c>
      <c r="D246" s="231">
        <v>42997</v>
      </c>
      <c r="E246" s="230" t="s">
        <v>0</v>
      </c>
      <c r="F246" s="232">
        <v>97903505697.5</v>
      </c>
      <c r="G246" s="232">
        <v>97903505697.5</v>
      </c>
      <c r="H246" s="233" t="s">
        <v>427</v>
      </c>
      <c r="I246" s="229" t="s">
        <v>27</v>
      </c>
    </row>
    <row r="247" spans="1:9" ht="15.75" hidden="1" customHeight="1">
      <c r="A247" s="229" t="s">
        <v>739</v>
      </c>
      <c r="B247" s="230" t="s">
        <v>447</v>
      </c>
      <c r="C247" s="231">
        <v>43001</v>
      </c>
      <c r="D247" s="231">
        <v>42997</v>
      </c>
      <c r="E247" s="230" t="s">
        <v>0</v>
      </c>
      <c r="F247" s="232">
        <v>68267142857.571945</v>
      </c>
      <c r="G247" s="232">
        <v>68267142857.571945</v>
      </c>
      <c r="H247" s="233" t="s">
        <v>427</v>
      </c>
      <c r="I247" s="229" t="s">
        <v>10</v>
      </c>
    </row>
    <row r="248" spans="1:9" ht="15.75" hidden="1" customHeight="1">
      <c r="A248" s="229" t="s">
        <v>745</v>
      </c>
      <c r="B248" s="230" t="s">
        <v>448</v>
      </c>
      <c r="C248" s="231">
        <v>43003</v>
      </c>
      <c r="D248" s="231">
        <v>42998</v>
      </c>
      <c r="E248" s="230" t="s">
        <v>0</v>
      </c>
      <c r="F248" s="232">
        <v>25820128425.000004</v>
      </c>
      <c r="G248" s="232">
        <v>25820128425.000004</v>
      </c>
      <c r="H248" s="233" t="s">
        <v>427</v>
      </c>
      <c r="I248" s="229" t="s">
        <v>82</v>
      </c>
    </row>
    <row r="249" spans="1:9" ht="15.75" hidden="1" customHeight="1">
      <c r="A249" s="229" t="s">
        <v>744</v>
      </c>
      <c r="B249" s="230" t="s">
        <v>448</v>
      </c>
      <c r="C249" s="231">
        <v>43003</v>
      </c>
      <c r="D249" s="231">
        <v>42998</v>
      </c>
      <c r="E249" s="230" t="s">
        <v>0</v>
      </c>
      <c r="F249" s="232">
        <v>4859283772.2195568</v>
      </c>
      <c r="G249" s="232">
        <v>4859283772.2195568</v>
      </c>
      <c r="H249" s="233" t="s">
        <v>427</v>
      </c>
      <c r="I249" s="229" t="s">
        <v>83</v>
      </c>
    </row>
    <row r="250" spans="1:9" ht="15.75" hidden="1" customHeight="1">
      <c r="A250" s="229" t="s">
        <v>746</v>
      </c>
      <c r="B250" s="230" t="s">
        <v>448</v>
      </c>
      <c r="C250" s="231">
        <v>43003</v>
      </c>
      <c r="D250" s="231">
        <v>42998</v>
      </c>
      <c r="E250" s="230" t="s">
        <v>0</v>
      </c>
      <c r="F250" s="232">
        <v>51344044375.000008</v>
      </c>
      <c r="G250" s="232">
        <v>51344044375.000008</v>
      </c>
      <c r="H250" s="233" t="s">
        <v>427</v>
      </c>
      <c r="I250" s="229" t="s">
        <v>82</v>
      </c>
    </row>
    <row r="251" spans="1:9" ht="15.75" hidden="1" customHeight="1">
      <c r="A251" s="229" t="s">
        <v>745</v>
      </c>
      <c r="B251" s="230" t="s">
        <v>447</v>
      </c>
      <c r="C251" s="231">
        <v>43003</v>
      </c>
      <c r="D251" s="231">
        <v>42998</v>
      </c>
      <c r="E251" s="230" t="s">
        <v>0</v>
      </c>
      <c r="F251" s="232">
        <v>169000000000</v>
      </c>
      <c r="G251" s="232">
        <v>169000000000</v>
      </c>
      <c r="H251" s="233" t="s">
        <v>427</v>
      </c>
      <c r="I251" s="229" t="s">
        <v>82</v>
      </c>
    </row>
    <row r="252" spans="1:9" ht="15.75" hidden="1" customHeight="1">
      <c r="A252" s="229" t="s">
        <v>432</v>
      </c>
      <c r="B252" s="230" t="s">
        <v>167</v>
      </c>
      <c r="C252" s="231">
        <v>43001</v>
      </c>
      <c r="D252" s="231">
        <v>43001</v>
      </c>
      <c r="E252" s="230" t="s">
        <v>0</v>
      </c>
      <c r="F252" s="232">
        <v>1295611780742.21</v>
      </c>
      <c r="G252" s="232">
        <v>1295611780742.21</v>
      </c>
      <c r="H252" s="233" t="s">
        <v>427</v>
      </c>
      <c r="I252" s="229"/>
    </row>
    <row r="253" spans="1:9" ht="15.75" customHeight="1">
      <c r="A253" s="229" t="s">
        <v>777</v>
      </c>
      <c r="B253" s="230" t="s">
        <v>15</v>
      </c>
      <c r="C253" s="231">
        <v>42967</v>
      </c>
      <c r="D253" s="231" t="s">
        <v>203</v>
      </c>
      <c r="E253" s="295" t="s">
        <v>4</v>
      </c>
      <c r="F253" s="232">
        <v>4464921.82</v>
      </c>
      <c r="G253" s="232">
        <v>4464921.82</v>
      </c>
      <c r="H253" s="233" t="s">
        <v>26</v>
      </c>
      <c r="I253" s="229" t="s">
        <v>274</v>
      </c>
    </row>
    <row r="254" spans="1:9" ht="15.75" customHeight="1">
      <c r="A254" s="229" t="s">
        <v>235</v>
      </c>
      <c r="B254" s="230" t="s">
        <v>97</v>
      </c>
      <c r="C254" s="231">
        <v>42969</v>
      </c>
      <c r="D254" s="231" t="s">
        <v>203</v>
      </c>
      <c r="E254" s="230" t="s">
        <v>4</v>
      </c>
      <c r="F254" s="232">
        <v>4683051.2</v>
      </c>
      <c r="G254" s="232">
        <v>4683051.2</v>
      </c>
      <c r="H254" s="233" t="s">
        <v>10</v>
      </c>
      <c r="I254" s="229" t="s">
        <v>225</v>
      </c>
    </row>
    <row r="255" spans="1:9" ht="15.75" customHeight="1">
      <c r="A255" s="229" t="s">
        <v>235</v>
      </c>
      <c r="B255" s="230" t="s">
        <v>97</v>
      </c>
      <c r="C255" s="231">
        <v>42969</v>
      </c>
      <c r="D255" s="231" t="s">
        <v>203</v>
      </c>
      <c r="E255" s="230" t="s">
        <v>4</v>
      </c>
      <c r="F255" s="232">
        <v>6980185.4699999997</v>
      </c>
      <c r="G255" s="232">
        <v>6980185.4699999997</v>
      </c>
      <c r="H255" s="233" t="s">
        <v>10</v>
      </c>
      <c r="I255" s="229" t="s">
        <v>225</v>
      </c>
    </row>
    <row r="256" spans="1:9" ht="15.75" customHeight="1">
      <c r="A256" s="229" t="s">
        <v>235</v>
      </c>
      <c r="B256" s="230" t="s">
        <v>97</v>
      </c>
      <c r="C256" s="231">
        <v>42969</v>
      </c>
      <c r="D256" s="231" t="s">
        <v>203</v>
      </c>
      <c r="E256" s="230" t="s">
        <v>4</v>
      </c>
      <c r="F256" s="232">
        <v>3189377</v>
      </c>
      <c r="G256" s="232">
        <v>3189377</v>
      </c>
      <c r="H256" s="233" t="s">
        <v>10</v>
      </c>
      <c r="I256" s="229" t="s">
        <v>225</v>
      </c>
    </row>
    <row r="257" spans="1:9" ht="15.75" customHeight="1">
      <c r="A257" s="229" t="s">
        <v>235</v>
      </c>
      <c r="B257" s="230" t="s">
        <v>97</v>
      </c>
      <c r="C257" s="231">
        <v>42969</v>
      </c>
      <c r="D257" s="231" t="s">
        <v>203</v>
      </c>
      <c r="E257" s="230" t="s">
        <v>4</v>
      </c>
      <c r="F257" s="232">
        <v>353152.83</v>
      </c>
      <c r="G257" s="232">
        <v>353152.83</v>
      </c>
      <c r="H257" s="233" t="s">
        <v>10</v>
      </c>
      <c r="I257" s="229" t="s">
        <v>225</v>
      </c>
    </row>
    <row r="258" spans="1:9" ht="15.75" customHeight="1">
      <c r="A258" s="229" t="s">
        <v>195</v>
      </c>
      <c r="B258" s="230" t="s">
        <v>97</v>
      </c>
      <c r="C258" s="231">
        <v>42968</v>
      </c>
      <c r="D258" s="231" t="s">
        <v>203</v>
      </c>
      <c r="E258" s="230" t="s">
        <v>4</v>
      </c>
      <c r="F258" s="232">
        <v>920431.5</v>
      </c>
      <c r="G258" s="232">
        <v>920431.5</v>
      </c>
      <c r="H258" s="233" t="s">
        <v>10</v>
      </c>
      <c r="I258" s="229" t="s">
        <v>226</v>
      </c>
    </row>
    <row r="259" spans="1:9" ht="15.75" customHeight="1">
      <c r="A259" s="229" t="s">
        <v>235</v>
      </c>
      <c r="B259" s="230" t="s">
        <v>805</v>
      </c>
      <c r="C259" s="231">
        <v>42969</v>
      </c>
      <c r="D259" s="231" t="s">
        <v>203</v>
      </c>
      <c r="E259" s="230" t="s">
        <v>4</v>
      </c>
      <c r="F259" s="232">
        <v>1104018.6499999999</v>
      </c>
      <c r="G259" s="232">
        <v>1104018.6499999999</v>
      </c>
      <c r="H259" s="233" t="s">
        <v>10</v>
      </c>
      <c r="I259" s="229" t="s">
        <v>225</v>
      </c>
    </row>
    <row r="260" spans="1:9" ht="15.75" hidden="1" customHeight="1">
      <c r="A260" s="437" t="s">
        <v>819</v>
      </c>
      <c r="B260" s="247" t="s">
        <v>20</v>
      </c>
      <c r="C260" s="248">
        <v>42969</v>
      </c>
      <c r="D260" s="248" t="s">
        <v>203</v>
      </c>
      <c r="E260" s="421" t="s">
        <v>13</v>
      </c>
      <c r="F260" s="249">
        <v>1034475.17</v>
      </c>
      <c r="G260" s="438">
        <v>1034475.17</v>
      </c>
      <c r="H260" s="250" t="s">
        <v>27</v>
      </c>
      <c r="I260" s="250" t="s">
        <v>27</v>
      </c>
    </row>
    <row r="261" spans="1:9" ht="15.75" hidden="1" customHeight="1">
      <c r="A261" s="439" t="s">
        <v>818</v>
      </c>
      <c r="B261" s="247" t="s">
        <v>20</v>
      </c>
      <c r="C261" s="248">
        <v>42968</v>
      </c>
      <c r="D261" s="248" t="s">
        <v>203</v>
      </c>
      <c r="E261" s="421" t="s">
        <v>13</v>
      </c>
      <c r="F261" s="249">
        <v>723669.54</v>
      </c>
      <c r="G261" s="249">
        <v>723669.54</v>
      </c>
      <c r="H261" s="250" t="s">
        <v>27</v>
      </c>
      <c r="I261" s="250" t="s">
        <v>27</v>
      </c>
    </row>
    <row r="262" spans="1:9" ht="15.75" hidden="1" customHeight="1">
      <c r="A262" s="229" t="s">
        <v>652</v>
      </c>
      <c r="B262" s="230" t="s">
        <v>449</v>
      </c>
      <c r="C262" s="231">
        <v>43007</v>
      </c>
      <c r="D262" s="231">
        <v>43004</v>
      </c>
      <c r="E262" s="230" t="s">
        <v>0</v>
      </c>
      <c r="F262" s="232">
        <v>110000000</v>
      </c>
      <c r="G262" s="232">
        <v>110000000</v>
      </c>
      <c r="H262" s="233" t="s">
        <v>427</v>
      </c>
      <c r="I262" s="229"/>
    </row>
    <row r="263" spans="1:9" ht="15.75" hidden="1" customHeight="1">
      <c r="A263" s="229" t="s">
        <v>751</v>
      </c>
      <c r="B263" s="230" t="s">
        <v>448</v>
      </c>
      <c r="C263" s="231">
        <v>43008</v>
      </c>
      <c r="D263" s="231">
        <v>43004</v>
      </c>
      <c r="E263" s="230" t="s">
        <v>0</v>
      </c>
      <c r="F263" s="232">
        <v>22653950</v>
      </c>
      <c r="G263" s="232">
        <v>22653950</v>
      </c>
      <c r="H263" s="233" t="s">
        <v>427</v>
      </c>
      <c r="I263" s="229" t="s">
        <v>431</v>
      </c>
    </row>
    <row r="264" spans="1:9" ht="15.75" hidden="1" customHeight="1">
      <c r="A264" s="229" t="s">
        <v>679</v>
      </c>
      <c r="B264" s="230" t="s">
        <v>448</v>
      </c>
      <c r="C264" s="231"/>
      <c r="D264" s="231">
        <v>43004</v>
      </c>
      <c r="E264" s="230" t="s">
        <v>0</v>
      </c>
      <c r="F264" s="232">
        <v>310833333333.33331</v>
      </c>
      <c r="G264" s="232">
        <v>310833333333.33331</v>
      </c>
      <c r="H264" s="233" t="s">
        <v>427</v>
      </c>
      <c r="I264" s="229"/>
    </row>
    <row r="265" spans="1:9" ht="15.75" hidden="1" customHeight="1">
      <c r="A265" s="229" t="s">
        <v>747</v>
      </c>
      <c r="B265" s="230" t="s">
        <v>448</v>
      </c>
      <c r="C265" s="231">
        <v>43008</v>
      </c>
      <c r="D265" s="231">
        <v>43004</v>
      </c>
      <c r="E265" s="230" t="s">
        <v>0</v>
      </c>
      <c r="F265" s="232">
        <v>25571278825.736202</v>
      </c>
      <c r="G265" s="232">
        <v>25571278825.736202</v>
      </c>
      <c r="H265" s="233" t="s">
        <v>427</v>
      </c>
      <c r="I265" s="229" t="s">
        <v>479</v>
      </c>
    </row>
    <row r="266" spans="1:9" ht="15.75" hidden="1" customHeight="1">
      <c r="A266" s="229" t="s">
        <v>748</v>
      </c>
      <c r="B266" s="230" t="s">
        <v>448</v>
      </c>
      <c r="C266" s="231">
        <v>43008</v>
      </c>
      <c r="D266" s="231">
        <v>43004</v>
      </c>
      <c r="E266" s="230" t="s">
        <v>0</v>
      </c>
      <c r="F266" s="232">
        <v>34550882708.967621</v>
      </c>
      <c r="G266" s="232">
        <v>34550882708.967621</v>
      </c>
      <c r="H266" s="233" t="s">
        <v>427</v>
      </c>
      <c r="I266" s="229" t="s">
        <v>479</v>
      </c>
    </row>
    <row r="267" spans="1:9" ht="15.75" hidden="1" customHeight="1">
      <c r="A267" s="437" t="s">
        <v>817</v>
      </c>
      <c r="B267" s="247" t="s">
        <v>20</v>
      </c>
      <c r="C267" s="248">
        <v>42968</v>
      </c>
      <c r="D267" s="248" t="s">
        <v>203</v>
      </c>
      <c r="E267" s="421" t="s">
        <v>13</v>
      </c>
      <c r="F267" s="249">
        <v>5183358</v>
      </c>
      <c r="G267" s="249">
        <v>5183358</v>
      </c>
      <c r="H267" s="250" t="s">
        <v>10</v>
      </c>
      <c r="I267" s="437" t="s">
        <v>641</v>
      </c>
    </row>
    <row r="268" spans="1:9" ht="15.75" hidden="1" customHeight="1">
      <c r="A268" s="246" t="s">
        <v>202</v>
      </c>
      <c r="B268" s="247" t="s">
        <v>97</v>
      </c>
      <c r="C268" s="248">
        <v>42961</v>
      </c>
      <c r="D268" s="248" t="s">
        <v>203</v>
      </c>
      <c r="E268" s="247" t="s">
        <v>4</v>
      </c>
      <c r="F268" s="249">
        <v>261170.1</v>
      </c>
      <c r="G268" s="249">
        <v>261170.1</v>
      </c>
      <c r="H268" s="250" t="s">
        <v>27</v>
      </c>
      <c r="I268" s="246" t="s">
        <v>224</v>
      </c>
    </row>
    <row r="269" spans="1:9" ht="15.75" hidden="1" customHeight="1">
      <c r="A269" s="229" t="s">
        <v>296</v>
      </c>
      <c r="B269" s="230" t="s">
        <v>15</v>
      </c>
      <c r="C269" s="231">
        <v>42965</v>
      </c>
      <c r="D269" s="231" t="s">
        <v>203</v>
      </c>
      <c r="E269" s="295" t="s">
        <v>4</v>
      </c>
      <c r="F269" s="232">
        <v>2638704.87</v>
      </c>
      <c r="G269" s="232">
        <v>2638704.87</v>
      </c>
      <c r="H269" s="233" t="s">
        <v>26</v>
      </c>
      <c r="I269" s="229" t="s">
        <v>239</v>
      </c>
    </row>
    <row r="270" spans="1:9" ht="15.75" hidden="1" customHeight="1">
      <c r="A270" s="434" t="s">
        <v>246</v>
      </c>
      <c r="B270" s="428" t="s">
        <v>448</v>
      </c>
      <c r="C270" s="429">
        <v>42566</v>
      </c>
      <c r="D270" s="429" t="s">
        <v>203</v>
      </c>
      <c r="E270" s="430" t="s">
        <v>237</v>
      </c>
      <c r="F270" s="431">
        <v>139616.39222300003</v>
      </c>
      <c r="G270" s="431">
        <v>139616.39222300003</v>
      </c>
      <c r="H270" s="433" t="s">
        <v>27</v>
      </c>
      <c r="I270" s="434" t="s">
        <v>228</v>
      </c>
    </row>
    <row r="271" spans="1:9" ht="15.75" hidden="1" customHeight="1">
      <c r="A271" s="229" t="s">
        <v>432</v>
      </c>
      <c r="B271" s="230" t="s">
        <v>167</v>
      </c>
      <c r="C271" s="231">
        <v>43031</v>
      </c>
      <c r="D271" s="231">
        <v>43031</v>
      </c>
      <c r="E271" s="230" t="s">
        <v>0</v>
      </c>
      <c r="F271" s="232">
        <v>2509407894460.8398</v>
      </c>
      <c r="G271" s="232">
        <v>2509407894460.8398</v>
      </c>
      <c r="H271" s="233" t="s">
        <v>427</v>
      </c>
      <c r="I271" s="229"/>
    </row>
    <row r="272" spans="1:9" ht="15.75" hidden="1" customHeight="1">
      <c r="A272" s="229" t="s">
        <v>432</v>
      </c>
      <c r="B272" s="230" t="s">
        <v>167</v>
      </c>
      <c r="C272" s="231">
        <v>43062</v>
      </c>
      <c r="D272" s="231">
        <v>43062</v>
      </c>
      <c r="E272" s="230" t="s">
        <v>0</v>
      </c>
      <c r="F272" s="232">
        <v>1383366200126.3401</v>
      </c>
      <c r="G272" s="232">
        <v>1383366200126.3401</v>
      </c>
      <c r="H272" s="233" t="s">
        <v>427</v>
      </c>
      <c r="I272" s="229"/>
    </row>
    <row r="273" spans="1:9" ht="15.75" hidden="1" customHeight="1">
      <c r="A273" s="229" t="s">
        <v>432</v>
      </c>
      <c r="B273" s="230" t="s">
        <v>167</v>
      </c>
      <c r="C273" s="231">
        <v>43092</v>
      </c>
      <c r="D273" s="231">
        <v>43092</v>
      </c>
      <c r="E273" s="230" t="s">
        <v>0</v>
      </c>
      <c r="F273" s="232">
        <v>4468766579263.5</v>
      </c>
      <c r="G273" s="232">
        <v>4468766579263.5</v>
      </c>
      <c r="H273" s="233" t="s">
        <v>427</v>
      </c>
      <c r="I273" s="229"/>
    </row>
    <row r="274" spans="1:9" ht="15.75" hidden="1" customHeight="1">
      <c r="A274" s="434" t="s">
        <v>246</v>
      </c>
      <c r="B274" s="428" t="s">
        <v>447</v>
      </c>
      <c r="C274" s="429">
        <v>42566</v>
      </c>
      <c r="D274" s="429" t="s">
        <v>203</v>
      </c>
      <c r="E274" s="430" t="s">
        <v>237</v>
      </c>
      <c r="F274" s="431">
        <v>721272.89</v>
      </c>
      <c r="G274" s="431">
        <v>721272.89</v>
      </c>
      <c r="H274" s="433" t="s">
        <v>27</v>
      </c>
      <c r="I274" s="434" t="s">
        <v>228</v>
      </c>
    </row>
    <row r="275" spans="1:9" ht="15.75" hidden="1" customHeight="1">
      <c r="A275" s="427" t="s">
        <v>682</v>
      </c>
      <c r="B275" s="428" t="s">
        <v>20</v>
      </c>
      <c r="C275" s="429">
        <v>42958</v>
      </c>
      <c r="D275" s="429" t="s">
        <v>203</v>
      </c>
      <c r="E275" s="430" t="s">
        <v>13</v>
      </c>
      <c r="F275" s="431">
        <v>6515.1</v>
      </c>
      <c r="G275" s="432">
        <v>6515.1</v>
      </c>
      <c r="H275" s="433" t="s">
        <v>26</v>
      </c>
      <c r="I275" s="427" t="s">
        <v>26</v>
      </c>
    </row>
    <row r="276" spans="1:9" ht="15.75" hidden="1" customHeight="1">
      <c r="A276" s="434" t="s">
        <v>248</v>
      </c>
      <c r="B276" s="428" t="s">
        <v>449</v>
      </c>
      <c r="C276" s="429">
        <v>42571</v>
      </c>
      <c r="D276" s="429" t="s">
        <v>203</v>
      </c>
      <c r="E276" s="428" t="s">
        <v>1</v>
      </c>
      <c r="F276" s="431">
        <v>45426.780000000028</v>
      </c>
      <c r="G276" s="431">
        <v>45426.780000000028</v>
      </c>
      <c r="H276" s="433" t="s">
        <v>28</v>
      </c>
      <c r="I276" s="434" t="s">
        <v>228</v>
      </c>
    </row>
    <row r="277" spans="1:9" ht="15.75" hidden="1" customHeight="1">
      <c r="A277" s="246" t="s">
        <v>691</v>
      </c>
      <c r="B277" s="247" t="s">
        <v>97</v>
      </c>
      <c r="C277" s="248">
        <v>42956</v>
      </c>
      <c r="D277" s="248" t="s">
        <v>203</v>
      </c>
      <c r="E277" s="421" t="s">
        <v>0</v>
      </c>
      <c r="F277" s="249">
        <v>36278407240</v>
      </c>
      <c r="G277" s="249">
        <v>36278407240</v>
      </c>
      <c r="H277" s="250" t="s">
        <v>427</v>
      </c>
      <c r="I277" s="246" t="s">
        <v>26</v>
      </c>
    </row>
    <row r="278" spans="1:9" ht="15.75" hidden="1" customHeight="1">
      <c r="A278" s="246" t="s">
        <v>691</v>
      </c>
      <c r="B278" s="247" t="s">
        <v>97</v>
      </c>
      <c r="C278" s="248">
        <v>42956</v>
      </c>
      <c r="D278" s="248" t="s">
        <v>203</v>
      </c>
      <c r="E278" s="421" t="s">
        <v>0</v>
      </c>
      <c r="F278" s="249">
        <v>183945</v>
      </c>
      <c r="G278" s="249">
        <v>183945</v>
      </c>
      <c r="H278" s="250" t="s">
        <v>427</v>
      </c>
      <c r="I278" s="246" t="s">
        <v>26</v>
      </c>
    </row>
    <row r="279" spans="1:9" ht="15.75" hidden="1" customHeight="1">
      <c r="A279" s="246" t="s">
        <v>691</v>
      </c>
      <c r="B279" s="247" t="s">
        <v>97</v>
      </c>
      <c r="C279" s="248">
        <v>42956</v>
      </c>
      <c r="D279" s="248" t="s">
        <v>203</v>
      </c>
      <c r="E279" s="421" t="s">
        <v>0</v>
      </c>
      <c r="F279" s="249">
        <v>142794076</v>
      </c>
      <c r="G279" s="249">
        <v>142794076</v>
      </c>
      <c r="H279" s="250" t="s">
        <v>427</v>
      </c>
      <c r="I279" s="246" t="s">
        <v>26</v>
      </c>
    </row>
    <row r="280" spans="1:9" ht="15.75" hidden="1" customHeight="1">
      <c r="A280" s="246" t="s">
        <v>691</v>
      </c>
      <c r="B280" s="247" t="s">
        <v>97</v>
      </c>
      <c r="C280" s="248">
        <v>42956</v>
      </c>
      <c r="D280" s="248" t="s">
        <v>203</v>
      </c>
      <c r="E280" s="421" t="s">
        <v>0</v>
      </c>
      <c r="F280" s="249">
        <v>783</v>
      </c>
      <c r="G280" s="249">
        <v>783</v>
      </c>
      <c r="H280" s="250" t="s">
        <v>427</v>
      </c>
      <c r="I280" s="246" t="s">
        <v>26</v>
      </c>
    </row>
    <row r="281" spans="1:9" ht="15.75" hidden="1" customHeight="1">
      <c r="A281" s="246" t="s">
        <v>691</v>
      </c>
      <c r="B281" s="247" t="s">
        <v>97</v>
      </c>
      <c r="C281" s="248">
        <v>42942</v>
      </c>
      <c r="D281" s="248" t="s">
        <v>203</v>
      </c>
      <c r="E281" s="421" t="s">
        <v>0</v>
      </c>
      <c r="F281" s="249">
        <v>40510566600</v>
      </c>
      <c r="G281" s="249">
        <v>40510566600</v>
      </c>
      <c r="H281" s="250" t="s">
        <v>427</v>
      </c>
      <c r="I281" s="246" t="s">
        <v>225</v>
      </c>
    </row>
    <row r="282" spans="1:9" ht="15.75" hidden="1" customHeight="1">
      <c r="A282" s="246" t="s">
        <v>691</v>
      </c>
      <c r="B282" s="247" t="s">
        <v>97</v>
      </c>
      <c r="C282" s="248">
        <v>42942</v>
      </c>
      <c r="D282" s="248" t="s">
        <v>203</v>
      </c>
      <c r="E282" s="421" t="s">
        <v>0</v>
      </c>
      <c r="F282" s="249">
        <v>459844</v>
      </c>
      <c r="G282" s="249">
        <v>459844</v>
      </c>
      <c r="H282" s="250" t="s">
        <v>427</v>
      </c>
      <c r="I282" s="246" t="s">
        <v>225</v>
      </c>
    </row>
    <row r="283" spans="1:9" ht="15.75" hidden="1" customHeight="1">
      <c r="A283" s="246" t="s">
        <v>691</v>
      </c>
      <c r="B283" s="247" t="s">
        <v>97</v>
      </c>
      <c r="C283" s="248">
        <v>42942</v>
      </c>
      <c r="D283" s="248" t="s">
        <v>203</v>
      </c>
      <c r="E283" s="421" t="s">
        <v>0</v>
      </c>
      <c r="F283" s="249">
        <v>187808488</v>
      </c>
      <c r="G283" s="249">
        <v>187808488</v>
      </c>
      <c r="H283" s="250" t="s">
        <v>427</v>
      </c>
      <c r="I283" s="246" t="s">
        <v>225</v>
      </c>
    </row>
    <row r="284" spans="1:9" ht="15.75" hidden="1" customHeight="1">
      <c r="A284" s="246" t="s">
        <v>691</v>
      </c>
      <c r="B284" s="247" t="s">
        <v>97</v>
      </c>
      <c r="C284" s="248">
        <v>42942</v>
      </c>
      <c r="D284" s="248" t="s">
        <v>203</v>
      </c>
      <c r="E284" s="421" t="s">
        <v>0</v>
      </c>
      <c r="F284" s="249">
        <v>2079</v>
      </c>
      <c r="G284" s="249">
        <v>2079</v>
      </c>
      <c r="H284" s="250" t="s">
        <v>427</v>
      </c>
      <c r="I284" s="246" t="s">
        <v>225</v>
      </c>
    </row>
    <row r="285" spans="1:9" ht="15.75" hidden="1" customHeight="1">
      <c r="A285" s="246" t="s">
        <v>691</v>
      </c>
      <c r="B285" s="247" t="s">
        <v>97</v>
      </c>
      <c r="C285" s="248">
        <v>42942</v>
      </c>
      <c r="D285" s="248" t="s">
        <v>203</v>
      </c>
      <c r="E285" s="421" t="s">
        <v>0</v>
      </c>
      <c r="F285" s="249">
        <v>38909475280</v>
      </c>
      <c r="G285" s="249">
        <v>38909475280</v>
      </c>
      <c r="H285" s="250" t="s">
        <v>427</v>
      </c>
      <c r="I285" s="246" t="s">
        <v>225</v>
      </c>
    </row>
    <row r="286" spans="1:9" ht="15.75" hidden="1" customHeight="1">
      <c r="A286" s="246" t="s">
        <v>691</v>
      </c>
      <c r="B286" s="247" t="s">
        <v>97</v>
      </c>
      <c r="C286" s="248">
        <v>42942</v>
      </c>
      <c r="D286" s="248" t="s">
        <v>203</v>
      </c>
      <c r="E286" s="421" t="s">
        <v>0</v>
      </c>
      <c r="F286" s="249">
        <v>258952</v>
      </c>
      <c r="G286" s="249">
        <v>258952</v>
      </c>
      <c r="H286" s="250" t="s">
        <v>427</v>
      </c>
      <c r="I286" s="246" t="s">
        <v>225</v>
      </c>
    </row>
    <row r="287" spans="1:9" ht="15.75" hidden="1" customHeight="1">
      <c r="A287" s="246" t="s">
        <v>691</v>
      </c>
      <c r="B287" s="247" t="s">
        <v>97</v>
      </c>
      <c r="C287" s="248">
        <v>42942</v>
      </c>
      <c r="D287" s="248" t="s">
        <v>203</v>
      </c>
      <c r="E287" s="421" t="s">
        <v>0</v>
      </c>
      <c r="F287" s="249">
        <v>160362852</v>
      </c>
      <c r="G287" s="249">
        <v>160362852</v>
      </c>
      <c r="H287" s="250" t="s">
        <v>427</v>
      </c>
      <c r="I287" s="246" t="s">
        <v>225</v>
      </c>
    </row>
    <row r="288" spans="1:9" ht="15.75" hidden="1" customHeight="1">
      <c r="A288" s="246" t="s">
        <v>691</v>
      </c>
      <c r="B288" s="247" t="s">
        <v>97</v>
      </c>
      <c r="C288" s="248">
        <v>42942</v>
      </c>
      <c r="D288" s="248" t="s">
        <v>203</v>
      </c>
      <c r="E288" s="421" t="s">
        <v>0</v>
      </c>
      <c r="F288" s="249">
        <v>1133</v>
      </c>
      <c r="G288" s="249">
        <v>1133</v>
      </c>
      <c r="H288" s="250" t="s">
        <v>427</v>
      </c>
      <c r="I288" s="246" t="s">
        <v>225</v>
      </c>
    </row>
    <row r="289" spans="1:9" ht="15.75" hidden="1" customHeight="1">
      <c r="A289" s="229" t="s">
        <v>196</v>
      </c>
      <c r="B289" s="230" t="s">
        <v>97</v>
      </c>
      <c r="C289" s="231">
        <v>42963</v>
      </c>
      <c r="D289" s="231" t="s">
        <v>203</v>
      </c>
      <c r="E289" s="230" t="s">
        <v>0</v>
      </c>
      <c r="F289" s="232">
        <v>6293207079</v>
      </c>
      <c r="G289" s="232">
        <v>6293207079</v>
      </c>
      <c r="H289" s="233" t="s">
        <v>427</v>
      </c>
      <c r="I289" s="229" t="s">
        <v>26</v>
      </c>
    </row>
    <row r="290" spans="1:9" ht="15.75" hidden="1" customHeight="1">
      <c r="A290" s="229" t="s">
        <v>196</v>
      </c>
      <c r="B290" s="230" t="s">
        <v>97</v>
      </c>
      <c r="C290" s="231">
        <v>42963</v>
      </c>
      <c r="D290" s="231" t="s">
        <v>203</v>
      </c>
      <c r="E290" s="230" t="s">
        <v>0</v>
      </c>
      <c r="F290" s="232">
        <v>19293567070</v>
      </c>
      <c r="G290" s="232">
        <v>19293567070</v>
      </c>
      <c r="H290" s="233" t="s">
        <v>427</v>
      </c>
      <c r="I290" s="229" t="s">
        <v>26</v>
      </c>
    </row>
    <row r="291" spans="1:9" ht="15.75" hidden="1" customHeight="1">
      <c r="A291" s="246" t="s">
        <v>196</v>
      </c>
      <c r="B291" s="247" t="s">
        <v>97</v>
      </c>
      <c r="C291" s="248">
        <v>42934</v>
      </c>
      <c r="D291" s="248" t="s">
        <v>203</v>
      </c>
      <c r="E291" s="421" t="s">
        <v>0</v>
      </c>
      <c r="F291" s="249">
        <v>5760720253</v>
      </c>
      <c r="G291" s="249">
        <v>5760720253</v>
      </c>
      <c r="H291" s="250" t="s">
        <v>427</v>
      </c>
      <c r="I291" s="246" t="s">
        <v>26</v>
      </c>
    </row>
    <row r="292" spans="1:9" ht="15.75" hidden="1" customHeight="1">
      <c r="A292" s="246" t="s">
        <v>196</v>
      </c>
      <c r="B292" s="247" t="s">
        <v>97</v>
      </c>
      <c r="C292" s="248">
        <v>42934</v>
      </c>
      <c r="D292" s="248" t="s">
        <v>203</v>
      </c>
      <c r="E292" s="421" t="s">
        <v>0</v>
      </c>
      <c r="F292" s="249">
        <v>18632495306</v>
      </c>
      <c r="G292" s="249">
        <v>18632495306</v>
      </c>
      <c r="H292" s="250" t="s">
        <v>427</v>
      </c>
      <c r="I292" s="246" t="s">
        <v>26</v>
      </c>
    </row>
    <row r="293" spans="1:9" ht="15.75" hidden="1" customHeight="1">
      <c r="A293" s="246" t="s">
        <v>331</v>
      </c>
      <c r="B293" s="247" t="s">
        <v>15</v>
      </c>
      <c r="C293" s="248">
        <v>42959</v>
      </c>
      <c r="D293" s="248" t="s">
        <v>203</v>
      </c>
      <c r="E293" s="247" t="s">
        <v>0</v>
      </c>
      <c r="F293" s="249">
        <v>3701711283</v>
      </c>
      <c r="G293" s="249">
        <v>3701711283</v>
      </c>
      <c r="H293" s="250" t="s">
        <v>427</v>
      </c>
      <c r="I293" s="246" t="s">
        <v>295</v>
      </c>
    </row>
    <row r="294" spans="1:9" ht="15.75" hidden="1" customHeight="1">
      <c r="A294" s="246" t="s">
        <v>331</v>
      </c>
      <c r="B294" s="247" t="s">
        <v>15</v>
      </c>
      <c r="C294" s="248">
        <v>42925</v>
      </c>
      <c r="D294" s="248" t="s">
        <v>203</v>
      </c>
      <c r="E294" s="247" t="s">
        <v>0</v>
      </c>
      <c r="F294" s="249">
        <v>4085305144</v>
      </c>
      <c r="G294" s="249">
        <v>4085305144</v>
      </c>
      <c r="H294" s="250" t="s">
        <v>427</v>
      </c>
      <c r="I294" s="246" t="s">
        <v>295</v>
      </c>
    </row>
    <row r="295" spans="1:9" ht="15.75" hidden="1" customHeight="1">
      <c r="A295" s="229" t="s">
        <v>777</v>
      </c>
      <c r="B295" s="230" t="s">
        <v>15</v>
      </c>
      <c r="C295" s="231">
        <v>42967</v>
      </c>
      <c r="D295" s="231" t="s">
        <v>203</v>
      </c>
      <c r="E295" s="295" t="s">
        <v>0</v>
      </c>
      <c r="F295" s="232">
        <v>5272399203</v>
      </c>
      <c r="G295" s="232">
        <v>5272399203</v>
      </c>
      <c r="H295" s="233" t="s">
        <v>427</v>
      </c>
      <c r="I295" s="229" t="s">
        <v>274</v>
      </c>
    </row>
    <row r="296" spans="1:9" ht="15.75" hidden="1" customHeight="1">
      <c r="A296" s="229" t="s">
        <v>777</v>
      </c>
      <c r="B296" s="230" t="s">
        <v>15</v>
      </c>
      <c r="C296" s="231">
        <v>42967</v>
      </c>
      <c r="D296" s="231" t="s">
        <v>203</v>
      </c>
      <c r="E296" s="295" t="s">
        <v>0</v>
      </c>
      <c r="F296" s="232">
        <v>4552804419</v>
      </c>
      <c r="G296" s="232">
        <v>4552804419</v>
      </c>
      <c r="H296" s="233" t="s">
        <v>427</v>
      </c>
      <c r="I296" s="229" t="s">
        <v>274</v>
      </c>
    </row>
    <row r="297" spans="1:9" ht="15.75" hidden="1" customHeight="1">
      <c r="A297" s="229" t="s">
        <v>777</v>
      </c>
      <c r="B297" s="230" t="s">
        <v>15</v>
      </c>
      <c r="C297" s="231">
        <v>42967</v>
      </c>
      <c r="D297" s="231" t="s">
        <v>203</v>
      </c>
      <c r="E297" s="295" t="s">
        <v>0</v>
      </c>
      <c r="F297" s="232">
        <v>5476848023</v>
      </c>
      <c r="G297" s="232">
        <v>5476848023</v>
      </c>
      <c r="H297" s="233" t="s">
        <v>427</v>
      </c>
      <c r="I297" s="229" t="s">
        <v>274</v>
      </c>
    </row>
    <row r="298" spans="1:9" ht="15.75" hidden="1" customHeight="1">
      <c r="A298" s="229" t="s">
        <v>777</v>
      </c>
      <c r="B298" s="230" t="s">
        <v>15</v>
      </c>
      <c r="C298" s="231">
        <v>42967</v>
      </c>
      <c r="D298" s="231" t="s">
        <v>203</v>
      </c>
      <c r="E298" s="295" t="s">
        <v>0</v>
      </c>
      <c r="F298" s="232">
        <v>5396289336</v>
      </c>
      <c r="G298" s="232">
        <v>5396289336</v>
      </c>
      <c r="H298" s="233" t="s">
        <v>427</v>
      </c>
      <c r="I298" s="229" t="s">
        <v>274</v>
      </c>
    </row>
    <row r="299" spans="1:9" ht="15.75" hidden="1" customHeight="1">
      <c r="A299" s="229" t="s">
        <v>777</v>
      </c>
      <c r="B299" s="230" t="s">
        <v>15</v>
      </c>
      <c r="C299" s="231">
        <v>42967</v>
      </c>
      <c r="D299" s="231" t="s">
        <v>203</v>
      </c>
      <c r="E299" s="295" t="s">
        <v>0</v>
      </c>
      <c r="F299" s="232">
        <v>713342055</v>
      </c>
      <c r="G299" s="232">
        <v>713342055</v>
      </c>
      <c r="H299" s="233" t="s">
        <v>427</v>
      </c>
      <c r="I299" s="229" t="s">
        <v>274</v>
      </c>
    </row>
    <row r="300" spans="1:9" ht="15.75" hidden="1" customHeight="1">
      <c r="A300" s="229" t="s">
        <v>777</v>
      </c>
      <c r="B300" s="230" t="s">
        <v>15</v>
      </c>
      <c r="C300" s="231">
        <v>42967</v>
      </c>
      <c r="D300" s="231" t="s">
        <v>203</v>
      </c>
      <c r="E300" s="295" t="s">
        <v>0</v>
      </c>
      <c r="F300" s="232">
        <v>10505219103</v>
      </c>
      <c r="G300" s="232">
        <v>10505219103</v>
      </c>
      <c r="H300" s="233" t="s">
        <v>427</v>
      </c>
      <c r="I300" s="229" t="s">
        <v>274</v>
      </c>
    </row>
    <row r="301" spans="1:9" ht="15.75" hidden="1" customHeight="1">
      <c r="A301" s="246" t="s">
        <v>437</v>
      </c>
      <c r="B301" s="247" t="s">
        <v>15</v>
      </c>
      <c r="C301" s="248">
        <v>42951</v>
      </c>
      <c r="D301" s="248" t="s">
        <v>203</v>
      </c>
      <c r="E301" s="247" t="s">
        <v>0</v>
      </c>
      <c r="F301" s="249">
        <v>112414397857</v>
      </c>
      <c r="G301" s="249">
        <v>112414397857</v>
      </c>
      <c r="H301" s="250" t="s">
        <v>427</v>
      </c>
      <c r="I301" s="246" t="s">
        <v>10</v>
      </c>
    </row>
    <row r="302" spans="1:9" ht="15.75" hidden="1" customHeight="1">
      <c r="A302" s="246" t="s">
        <v>437</v>
      </c>
      <c r="B302" s="247" t="s">
        <v>15</v>
      </c>
      <c r="C302" s="248">
        <v>42924</v>
      </c>
      <c r="D302" s="248" t="s">
        <v>203</v>
      </c>
      <c r="E302" s="247" t="s">
        <v>0</v>
      </c>
      <c r="F302" s="249">
        <v>116517502989</v>
      </c>
      <c r="G302" s="249">
        <v>116517502989</v>
      </c>
      <c r="H302" s="250" t="s">
        <v>427</v>
      </c>
      <c r="I302" s="246" t="s">
        <v>10</v>
      </c>
    </row>
    <row r="303" spans="1:9" ht="15.75" hidden="1" customHeight="1">
      <c r="A303" s="246" t="s">
        <v>255</v>
      </c>
      <c r="B303" s="247" t="s">
        <v>15</v>
      </c>
      <c r="C303" s="248">
        <v>42953</v>
      </c>
      <c r="D303" s="248" t="s">
        <v>203</v>
      </c>
      <c r="E303" s="247" t="s">
        <v>0</v>
      </c>
      <c r="F303" s="249">
        <v>51828778556</v>
      </c>
      <c r="G303" s="249">
        <v>51828778556</v>
      </c>
      <c r="H303" s="250" t="s">
        <v>427</v>
      </c>
      <c r="I303" s="246" t="s">
        <v>26</v>
      </c>
    </row>
    <row r="304" spans="1:9" ht="15.75" hidden="1" customHeight="1">
      <c r="A304" s="246" t="s">
        <v>305</v>
      </c>
      <c r="B304" s="247" t="s">
        <v>15</v>
      </c>
      <c r="C304" s="248">
        <v>42955</v>
      </c>
      <c r="D304" s="248" t="s">
        <v>203</v>
      </c>
      <c r="E304" s="247" t="s">
        <v>0</v>
      </c>
      <c r="F304" s="249">
        <v>8376144084</v>
      </c>
      <c r="G304" s="249">
        <v>8376144084</v>
      </c>
      <c r="H304" s="250" t="s">
        <v>427</v>
      </c>
      <c r="I304" s="246" t="s">
        <v>27</v>
      </c>
    </row>
    <row r="305" spans="1:9" ht="15.75" hidden="1" customHeight="1">
      <c r="A305" s="246" t="s">
        <v>305</v>
      </c>
      <c r="B305" s="247" t="s">
        <v>15</v>
      </c>
      <c r="C305" s="248">
        <v>42955</v>
      </c>
      <c r="D305" s="248" t="s">
        <v>203</v>
      </c>
      <c r="E305" s="247" t="s">
        <v>0</v>
      </c>
      <c r="F305" s="249">
        <v>82734467206</v>
      </c>
      <c r="G305" s="249">
        <v>82734467206</v>
      </c>
      <c r="H305" s="250" t="s">
        <v>427</v>
      </c>
      <c r="I305" s="246" t="s">
        <v>27</v>
      </c>
    </row>
    <row r="306" spans="1:9" ht="15.75" hidden="1" customHeight="1">
      <c r="A306" s="246" t="s">
        <v>305</v>
      </c>
      <c r="B306" s="247" t="s">
        <v>15</v>
      </c>
      <c r="C306" s="248">
        <v>42955</v>
      </c>
      <c r="D306" s="248" t="s">
        <v>203</v>
      </c>
      <c r="E306" s="247" t="s">
        <v>0</v>
      </c>
      <c r="F306" s="249">
        <v>101436535496</v>
      </c>
      <c r="G306" s="249">
        <v>101436535496</v>
      </c>
      <c r="H306" s="250" t="s">
        <v>427</v>
      </c>
      <c r="I306" s="246" t="s">
        <v>27</v>
      </c>
    </row>
    <row r="307" spans="1:9" ht="15.75" hidden="1" customHeight="1">
      <c r="A307" s="246" t="s">
        <v>305</v>
      </c>
      <c r="B307" s="247" t="s">
        <v>15</v>
      </c>
      <c r="C307" s="248">
        <v>42955</v>
      </c>
      <c r="D307" s="248" t="s">
        <v>203</v>
      </c>
      <c r="E307" s="247" t="s">
        <v>0</v>
      </c>
      <c r="F307" s="249">
        <v>43740910517</v>
      </c>
      <c r="G307" s="249">
        <v>43740910517</v>
      </c>
      <c r="H307" s="250" t="s">
        <v>427</v>
      </c>
      <c r="I307" s="246" t="s">
        <v>27</v>
      </c>
    </row>
    <row r="308" spans="1:9" ht="15.75" hidden="1" customHeight="1">
      <c r="A308" s="246" t="s">
        <v>305</v>
      </c>
      <c r="B308" s="247" t="s">
        <v>15</v>
      </c>
      <c r="C308" s="248">
        <v>42930</v>
      </c>
      <c r="D308" s="248" t="s">
        <v>203</v>
      </c>
      <c r="E308" s="421" t="s">
        <v>0</v>
      </c>
      <c r="F308" s="249">
        <v>576451731</v>
      </c>
      <c r="G308" s="249">
        <v>576451731</v>
      </c>
      <c r="H308" s="250" t="s">
        <v>427</v>
      </c>
      <c r="I308" s="246" t="s">
        <v>27</v>
      </c>
    </row>
    <row r="309" spans="1:9" ht="15.75" hidden="1" customHeight="1">
      <c r="A309" s="246" t="s">
        <v>256</v>
      </c>
      <c r="B309" s="247" t="s">
        <v>15</v>
      </c>
      <c r="C309" s="248">
        <v>42932</v>
      </c>
      <c r="D309" s="248" t="s">
        <v>203</v>
      </c>
      <c r="E309" s="421" t="s">
        <v>0</v>
      </c>
      <c r="F309" s="249">
        <v>7056252154</v>
      </c>
      <c r="G309" s="249">
        <v>7056252154</v>
      </c>
      <c r="H309" s="250" t="s">
        <v>427</v>
      </c>
      <c r="I309" s="246" t="s">
        <v>257</v>
      </c>
    </row>
    <row r="310" spans="1:9" ht="15.75" hidden="1" customHeight="1">
      <c r="A310" s="246" t="s">
        <v>256</v>
      </c>
      <c r="B310" s="247" t="s">
        <v>15</v>
      </c>
      <c r="C310" s="248">
        <v>42932</v>
      </c>
      <c r="D310" s="248" t="s">
        <v>203</v>
      </c>
      <c r="E310" s="421" t="s">
        <v>0</v>
      </c>
      <c r="F310" s="249">
        <v>13910698154</v>
      </c>
      <c r="G310" s="249">
        <v>13910698154</v>
      </c>
      <c r="H310" s="250" t="s">
        <v>427</v>
      </c>
      <c r="I310" s="246" t="s">
        <v>257</v>
      </c>
    </row>
    <row r="311" spans="1:9" ht="15.75" hidden="1" customHeight="1">
      <c r="A311" s="246" t="s">
        <v>258</v>
      </c>
      <c r="B311" s="247" t="s">
        <v>15</v>
      </c>
      <c r="C311" s="248">
        <v>42932</v>
      </c>
      <c r="D311" s="248" t="s">
        <v>203</v>
      </c>
      <c r="E311" s="421" t="s">
        <v>0</v>
      </c>
      <c r="F311" s="249">
        <v>6617244879</v>
      </c>
      <c r="G311" s="249">
        <v>6617244879</v>
      </c>
      <c r="H311" s="250" t="s">
        <v>427</v>
      </c>
      <c r="I311" s="246" t="s">
        <v>257</v>
      </c>
    </row>
    <row r="312" spans="1:9" ht="15.75" hidden="1" customHeight="1">
      <c r="A312" s="246" t="s">
        <v>258</v>
      </c>
      <c r="B312" s="247" t="s">
        <v>15</v>
      </c>
      <c r="C312" s="248">
        <v>42932</v>
      </c>
      <c r="D312" s="248" t="s">
        <v>203</v>
      </c>
      <c r="E312" s="421" t="s">
        <v>0</v>
      </c>
      <c r="F312" s="249">
        <v>15089003049</v>
      </c>
      <c r="G312" s="249">
        <v>15089003049</v>
      </c>
      <c r="H312" s="250" t="s">
        <v>427</v>
      </c>
      <c r="I312" s="246" t="s">
        <v>257</v>
      </c>
    </row>
    <row r="313" spans="1:9" ht="15.75" hidden="1" customHeight="1">
      <c r="A313" s="246" t="s">
        <v>438</v>
      </c>
      <c r="B313" s="247" t="s">
        <v>15</v>
      </c>
      <c r="C313" s="248">
        <v>42953</v>
      </c>
      <c r="D313" s="248" t="s">
        <v>203</v>
      </c>
      <c r="E313" s="247" t="s">
        <v>0</v>
      </c>
      <c r="F313" s="249">
        <v>170061753385</v>
      </c>
      <c r="G313" s="249">
        <v>170061753385</v>
      </c>
      <c r="H313" s="250" t="s">
        <v>427</v>
      </c>
      <c r="I313" s="246" t="s">
        <v>27</v>
      </c>
    </row>
    <row r="314" spans="1:9" ht="15.75" hidden="1" customHeight="1">
      <c r="A314" s="246" t="s">
        <v>438</v>
      </c>
      <c r="B314" s="247" t="s">
        <v>15</v>
      </c>
      <c r="C314" s="248">
        <v>42924</v>
      </c>
      <c r="D314" s="248" t="s">
        <v>203</v>
      </c>
      <c r="E314" s="247" t="s">
        <v>0</v>
      </c>
      <c r="F314" s="249">
        <v>162411894510</v>
      </c>
      <c r="G314" s="249">
        <v>162411894510</v>
      </c>
      <c r="H314" s="250" t="s">
        <v>427</v>
      </c>
      <c r="I314" s="246" t="s">
        <v>27</v>
      </c>
    </row>
    <row r="315" spans="1:9" ht="15.75" hidden="1" customHeight="1">
      <c r="A315" s="246" t="s">
        <v>105</v>
      </c>
      <c r="B315" s="247" t="s">
        <v>15</v>
      </c>
      <c r="C315" s="248">
        <v>42952</v>
      </c>
      <c r="D315" s="248" t="s">
        <v>203</v>
      </c>
      <c r="E315" s="247" t="s">
        <v>0</v>
      </c>
      <c r="F315" s="249">
        <v>171593261084</v>
      </c>
      <c r="G315" s="249">
        <v>171593261084</v>
      </c>
      <c r="H315" s="250" t="s">
        <v>427</v>
      </c>
      <c r="I315" s="246" t="s">
        <v>439</v>
      </c>
    </row>
    <row r="316" spans="1:9" ht="15.75" hidden="1" customHeight="1">
      <c r="A316" s="246" t="s">
        <v>105</v>
      </c>
      <c r="B316" s="247" t="s">
        <v>15</v>
      </c>
      <c r="C316" s="248">
        <v>42924</v>
      </c>
      <c r="D316" s="248" t="s">
        <v>203</v>
      </c>
      <c r="E316" s="421" t="s">
        <v>0</v>
      </c>
      <c r="F316" s="249">
        <v>183726837313</v>
      </c>
      <c r="G316" s="249">
        <v>183726837313</v>
      </c>
      <c r="H316" s="250" t="s">
        <v>427</v>
      </c>
      <c r="I316" s="246" t="s">
        <v>439</v>
      </c>
    </row>
    <row r="317" spans="1:9" ht="15.75" hidden="1" customHeight="1">
      <c r="A317" s="246" t="s">
        <v>271</v>
      </c>
      <c r="B317" s="247" t="s">
        <v>15</v>
      </c>
      <c r="C317" s="248">
        <v>42926</v>
      </c>
      <c r="D317" s="248" t="s">
        <v>203</v>
      </c>
      <c r="E317" s="421" t="s">
        <v>0</v>
      </c>
      <c r="F317" s="249">
        <v>4346566559</v>
      </c>
      <c r="G317" s="249">
        <v>4346566559</v>
      </c>
      <c r="H317" s="250" t="s">
        <v>427</v>
      </c>
      <c r="I317" s="246" t="s">
        <v>440</v>
      </c>
    </row>
    <row r="318" spans="1:9" ht="15.75" hidden="1" customHeight="1">
      <c r="A318" s="229" t="s">
        <v>296</v>
      </c>
      <c r="B318" s="230" t="s">
        <v>15</v>
      </c>
      <c r="C318" s="231">
        <v>42965</v>
      </c>
      <c r="D318" s="231" t="s">
        <v>203</v>
      </c>
      <c r="E318" s="295" t="s">
        <v>0</v>
      </c>
      <c r="F318" s="232">
        <v>609750339</v>
      </c>
      <c r="G318" s="232">
        <v>609750339</v>
      </c>
      <c r="H318" s="233" t="s">
        <v>427</v>
      </c>
      <c r="I318" s="229" t="s">
        <v>239</v>
      </c>
    </row>
    <row r="319" spans="1:9" ht="15.75" hidden="1" customHeight="1">
      <c r="A319" s="246" t="s">
        <v>296</v>
      </c>
      <c r="B319" s="247" t="s">
        <v>15</v>
      </c>
      <c r="C319" s="248">
        <v>42927</v>
      </c>
      <c r="D319" s="248" t="s">
        <v>203</v>
      </c>
      <c r="E319" s="421" t="s">
        <v>0</v>
      </c>
      <c r="F319" s="249">
        <v>604128317</v>
      </c>
      <c r="G319" s="249">
        <v>604128317</v>
      </c>
      <c r="H319" s="250" t="s">
        <v>427</v>
      </c>
      <c r="I319" s="246" t="s">
        <v>239</v>
      </c>
    </row>
    <row r="320" spans="1:9" ht="15.75" hidden="1" customHeight="1">
      <c r="A320" s="246" t="s">
        <v>297</v>
      </c>
      <c r="B320" s="247" t="s">
        <v>15</v>
      </c>
      <c r="C320" s="248">
        <v>42927</v>
      </c>
      <c r="D320" s="248" t="s">
        <v>203</v>
      </c>
      <c r="E320" s="421" t="s">
        <v>0</v>
      </c>
      <c r="F320" s="249">
        <v>5635565675</v>
      </c>
      <c r="G320" s="249">
        <v>5635565675</v>
      </c>
      <c r="H320" s="250" t="s">
        <v>427</v>
      </c>
      <c r="I320" s="246" t="s">
        <v>239</v>
      </c>
    </row>
    <row r="321" spans="1:9" ht="15.75" hidden="1" customHeight="1">
      <c r="A321" s="229" t="s">
        <v>502</v>
      </c>
      <c r="B321" s="230" t="s">
        <v>15</v>
      </c>
      <c r="C321" s="231">
        <v>42962</v>
      </c>
      <c r="D321" s="231" t="s">
        <v>203</v>
      </c>
      <c r="E321" s="295" t="s">
        <v>0</v>
      </c>
      <c r="F321" s="232">
        <v>83826368927</v>
      </c>
      <c r="G321" s="232">
        <v>83826368927</v>
      </c>
      <c r="H321" s="233" t="s">
        <v>427</v>
      </c>
      <c r="I321" s="229" t="s">
        <v>259</v>
      </c>
    </row>
    <row r="322" spans="1:9" ht="15.75" hidden="1" customHeight="1">
      <c r="A322" s="246" t="s">
        <v>306</v>
      </c>
      <c r="B322" s="247" t="s">
        <v>15</v>
      </c>
      <c r="C322" s="248">
        <v>42927</v>
      </c>
      <c r="D322" s="248" t="s">
        <v>203</v>
      </c>
      <c r="E322" s="421" t="s">
        <v>0</v>
      </c>
      <c r="F322" s="249">
        <v>28923559348</v>
      </c>
      <c r="G322" s="249">
        <v>28923559348</v>
      </c>
      <c r="H322" s="250" t="s">
        <v>427</v>
      </c>
      <c r="I322" s="246" t="s">
        <v>232</v>
      </c>
    </row>
    <row r="323" spans="1:9" ht="15.75" hidden="1" customHeight="1">
      <c r="A323" s="246" t="s">
        <v>441</v>
      </c>
      <c r="B323" s="247" t="s">
        <v>15</v>
      </c>
      <c r="C323" s="248">
        <v>42925</v>
      </c>
      <c r="D323" s="248" t="s">
        <v>203</v>
      </c>
      <c r="E323" s="247" t="s">
        <v>0</v>
      </c>
      <c r="F323" s="249">
        <v>333082091</v>
      </c>
      <c r="G323" s="249">
        <v>333082091</v>
      </c>
      <c r="H323" s="250" t="s">
        <v>427</v>
      </c>
      <c r="I323" s="246" t="s">
        <v>27</v>
      </c>
    </row>
    <row r="324" spans="1:9" ht="15.75" hidden="1" customHeight="1">
      <c r="A324" s="246" t="s">
        <v>260</v>
      </c>
      <c r="B324" s="247" t="s">
        <v>15</v>
      </c>
      <c r="C324" s="248">
        <v>42953</v>
      </c>
      <c r="D324" s="248" t="s">
        <v>203</v>
      </c>
      <c r="E324" s="247" t="s">
        <v>0</v>
      </c>
      <c r="F324" s="249">
        <v>308531040041</v>
      </c>
      <c r="G324" s="249">
        <v>308531040041</v>
      </c>
      <c r="H324" s="250" t="s">
        <v>427</v>
      </c>
      <c r="I324" s="246" t="s">
        <v>231</v>
      </c>
    </row>
    <row r="325" spans="1:9" ht="15.75" hidden="1" customHeight="1">
      <c r="A325" s="246" t="s">
        <v>260</v>
      </c>
      <c r="B325" s="247" t="s">
        <v>15</v>
      </c>
      <c r="C325" s="248">
        <v>42924</v>
      </c>
      <c r="D325" s="248" t="s">
        <v>203</v>
      </c>
      <c r="E325" s="247" t="s">
        <v>0</v>
      </c>
      <c r="F325" s="249">
        <v>328700987243</v>
      </c>
      <c r="G325" s="249">
        <v>328700987243</v>
      </c>
      <c r="H325" s="250" t="s">
        <v>427</v>
      </c>
      <c r="I325" s="246" t="s">
        <v>231</v>
      </c>
    </row>
    <row r="326" spans="1:9" ht="15.75" hidden="1" customHeight="1">
      <c r="A326" s="246" t="s">
        <v>333</v>
      </c>
      <c r="B326" s="247" t="s">
        <v>15</v>
      </c>
      <c r="C326" s="248">
        <v>42926</v>
      </c>
      <c r="D326" s="248" t="s">
        <v>203</v>
      </c>
      <c r="E326" s="421" t="s">
        <v>0</v>
      </c>
      <c r="F326" s="249">
        <v>161773289380</v>
      </c>
      <c r="G326" s="249">
        <v>161773289380</v>
      </c>
      <c r="H326" s="250" t="s">
        <v>427</v>
      </c>
      <c r="I326" s="246" t="s">
        <v>429</v>
      </c>
    </row>
    <row r="327" spans="1:9" ht="15.75" hidden="1" customHeight="1">
      <c r="A327" s="229" t="s">
        <v>480</v>
      </c>
      <c r="B327" s="230" t="s">
        <v>15</v>
      </c>
      <c r="C327" s="231">
        <v>42961</v>
      </c>
      <c r="D327" s="231" t="s">
        <v>203</v>
      </c>
      <c r="E327" s="230" t="s">
        <v>0</v>
      </c>
      <c r="F327" s="232">
        <v>18600087875</v>
      </c>
      <c r="G327" s="232">
        <v>18600087875</v>
      </c>
      <c r="H327" s="233" t="s">
        <v>427</v>
      </c>
      <c r="I327" s="229" t="s">
        <v>259</v>
      </c>
    </row>
    <row r="328" spans="1:9" ht="15.75" hidden="1" customHeight="1">
      <c r="A328" s="229" t="s">
        <v>480</v>
      </c>
      <c r="B328" s="230" t="s">
        <v>15</v>
      </c>
      <c r="C328" s="231">
        <v>42961</v>
      </c>
      <c r="D328" s="231" t="s">
        <v>203</v>
      </c>
      <c r="E328" s="230" t="s">
        <v>0</v>
      </c>
      <c r="F328" s="232">
        <v>15766754517</v>
      </c>
      <c r="G328" s="232">
        <v>15766754517</v>
      </c>
      <c r="H328" s="233" t="s">
        <v>427</v>
      </c>
      <c r="I328" s="229" t="s">
        <v>259</v>
      </c>
    </row>
    <row r="329" spans="1:9" ht="15.75" hidden="1" customHeight="1">
      <c r="A329" s="229" t="s">
        <v>266</v>
      </c>
      <c r="B329" s="230" t="s">
        <v>15</v>
      </c>
      <c r="C329" s="231">
        <v>42955</v>
      </c>
      <c r="D329" s="231" t="s">
        <v>203</v>
      </c>
      <c r="E329" s="230" t="s">
        <v>0</v>
      </c>
      <c r="F329" s="232">
        <v>3549722296</v>
      </c>
      <c r="G329" s="232">
        <v>3549722296</v>
      </c>
      <c r="H329" s="233" t="s">
        <v>427</v>
      </c>
      <c r="I329" s="229" t="s">
        <v>240</v>
      </c>
    </row>
    <row r="330" spans="1:9" ht="15.75" hidden="1" customHeight="1">
      <c r="A330" s="246" t="s">
        <v>266</v>
      </c>
      <c r="B330" s="247" t="s">
        <v>15</v>
      </c>
      <c r="C330" s="248">
        <v>42953</v>
      </c>
      <c r="D330" s="248" t="s">
        <v>203</v>
      </c>
      <c r="E330" s="247" t="s">
        <v>0</v>
      </c>
      <c r="F330" s="249">
        <v>3399863636</v>
      </c>
      <c r="G330" s="249">
        <v>3399863636</v>
      </c>
      <c r="H330" s="250" t="s">
        <v>427</v>
      </c>
      <c r="I330" s="246" t="s">
        <v>240</v>
      </c>
    </row>
    <row r="331" spans="1:9" ht="15.75" hidden="1" customHeight="1">
      <c r="A331" s="246" t="s">
        <v>266</v>
      </c>
      <c r="B331" s="247" t="s">
        <v>15</v>
      </c>
      <c r="C331" s="248">
        <v>42925</v>
      </c>
      <c r="D331" s="248" t="s">
        <v>203</v>
      </c>
      <c r="E331" s="247" t="s">
        <v>0</v>
      </c>
      <c r="F331" s="249">
        <v>3559395883</v>
      </c>
      <c r="G331" s="249">
        <v>3559395883</v>
      </c>
      <c r="H331" s="250" t="s">
        <v>427</v>
      </c>
      <c r="I331" s="246" t="s">
        <v>240</v>
      </c>
    </row>
    <row r="332" spans="1:9" ht="15.75" hidden="1" customHeight="1">
      <c r="A332" s="246" t="s">
        <v>267</v>
      </c>
      <c r="B332" s="247" t="s">
        <v>15</v>
      </c>
      <c r="C332" s="248">
        <v>42953</v>
      </c>
      <c r="D332" s="248" t="s">
        <v>203</v>
      </c>
      <c r="E332" s="247" t="s">
        <v>0</v>
      </c>
      <c r="F332" s="249">
        <v>141543186610</v>
      </c>
      <c r="G332" s="249">
        <v>141543186610</v>
      </c>
      <c r="H332" s="250" t="s">
        <v>427</v>
      </c>
      <c r="I332" s="246" t="s">
        <v>428</v>
      </c>
    </row>
    <row r="333" spans="1:9" ht="15.75" hidden="1" customHeight="1">
      <c r="A333" s="246" t="s">
        <v>482</v>
      </c>
      <c r="B333" s="247" t="s">
        <v>15</v>
      </c>
      <c r="C333" s="248">
        <v>42953</v>
      </c>
      <c r="D333" s="248" t="s">
        <v>203</v>
      </c>
      <c r="E333" s="247" t="s">
        <v>0</v>
      </c>
      <c r="F333" s="249">
        <v>259232465726</v>
      </c>
      <c r="G333" s="249">
        <v>259232465726</v>
      </c>
      <c r="H333" s="250" t="s">
        <v>427</v>
      </c>
      <c r="I333" s="246" t="s">
        <v>264</v>
      </c>
    </row>
    <row r="334" spans="1:9" ht="15.75" hidden="1" customHeight="1">
      <c r="A334" s="246" t="s">
        <v>647</v>
      </c>
      <c r="B334" s="247" t="s">
        <v>15</v>
      </c>
      <c r="C334" s="248">
        <v>42943</v>
      </c>
      <c r="D334" s="248" t="s">
        <v>203</v>
      </c>
      <c r="E334" s="247" t="s">
        <v>0</v>
      </c>
      <c r="F334" s="249">
        <v>21220448022</v>
      </c>
      <c r="G334" s="249">
        <v>21220448022</v>
      </c>
      <c r="H334" s="250" t="s">
        <v>427</v>
      </c>
      <c r="I334" s="246" t="s">
        <v>648</v>
      </c>
    </row>
    <row r="335" spans="1:9" ht="15.75" hidden="1" customHeight="1">
      <c r="A335" s="229" t="s">
        <v>280</v>
      </c>
      <c r="B335" s="230" t="s">
        <v>15</v>
      </c>
      <c r="C335" s="231">
        <v>42961</v>
      </c>
      <c r="D335" s="231" t="s">
        <v>203</v>
      </c>
      <c r="E335" s="295" t="s">
        <v>0</v>
      </c>
      <c r="F335" s="232">
        <v>2071072987</v>
      </c>
      <c r="G335" s="232">
        <v>2071072987</v>
      </c>
      <c r="H335" s="233" t="s">
        <v>427</v>
      </c>
      <c r="I335" s="229" t="s">
        <v>27</v>
      </c>
    </row>
    <row r="336" spans="1:9" ht="15.75" hidden="1" customHeight="1">
      <c r="A336" s="246" t="s">
        <v>261</v>
      </c>
      <c r="B336" s="247" t="s">
        <v>15</v>
      </c>
      <c r="C336" s="248">
        <v>42951</v>
      </c>
      <c r="D336" s="248" t="s">
        <v>203</v>
      </c>
      <c r="E336" s="247" t="s">
        <v>0</v>
      </c>
      <c r="F336" s="249">
        <v>20055431053</v>
      </c>
      <c r="G336" s="249">
        <v>20055431053</v>
      </c>
      <c r="H336" s="250" t="s">
        <v>427</v>
      </c>
      <c r="I336" s="246" t="s">
        <v>27</v>
      </c>
    </row>
    <row r="337" spans="1:16" ht="15.75" hidden="1" customHeight="1">
      <c r="A337" s="246" t="s">
        <v>272</v>
      </c>
      <c r="B337" s="247" t="s">
        <v>15</v>
      </c>
      <c r="C337" s="248">
        <v>42933</v>
      </c>
      <c r="D337" s="248" t="s">
        <v>203</v>
      </c>
      <c r="E337" s="247" t="s">
        <v>0</v>
      </c>
      <c r="F337" s="249">
        <v>11312747104</v>
      </c>
      <c r="G337" s="249">
        <v>11312747104</v>
      </c>
      <c r="H337" s="250" t="s">
        <v>427</v>
      </c>
      <c r="I337" s="246" t="s">
        <v>505</v>
      </c>
    </row>
    <row r="338" spans="1:16" ht="15.75" hidden="1" customHeight="1">
      <c r="A338" s="246" t="s">
        <v>273</v>
      </c>
      <c r="B338" s="247" t="s">
        <v>15</v>
      </c>
      <c r="C338" s="248">
        <v>42933</v>
      </c>
      <c r="D338" s="248" t="s">
        <v>203</v>
      </c>
      <c r="E338" s="247" t="s">
        <v>0</v>
      </c>
      <c r="F338" s="249">
        <v>5423137992</v>
      </c>
      <c r="G338" s="249">
        <v>5423137992</v>
      </c>
      <c r="H338" s="250" t="s">
        <v>427</v>
      </c>
      <c r="I338" s="246" t="s">
        <v>505</v>
      </c>
    </row>
    <row r="339" spans="1:16" ht="15.75" hidden="1" customHeight="1">
      <c r="A339" s="246" t="s">
        <v>262</v>
      </c>
      <c r="B339" s="247" t="s">
        <v>15</v>
      </c>
      <c r="C339" s="248">
        <v>42951</v>
      </c>
      <c r="D339" s="248" t="s">
        <v>203</v>
      </c>
      <c r="E339" s="247" t="s">
        <v>0</v>
      </c>
      <c r="F339" s="249">
        <v>137928175644</v>
      </c>
      <c r="G339" s="249">
        <v>137928175644</v>
      </c>
      <c r="H339" s="250" t="s">
        <v>427</v>
      </c>
      <c r="I339" s="246" t="s">
        <v>26</v>
      </c>
    </row>
    <row r="340" spans="1:16" ht="15.75" hidden="1" customHeight="1">
      <c r="A340" s="246" t="s">
        <v>504</v>
      </c>
      <c r="B340" s="247" t="s">
        <v>15</v>
      </c>
      <c r="C340" s="248">
        <v>42953</v>
      </c>
      <c r="D340" s="248" t="s">
        <v>203</v>
      </c>
      <c r="E340" s="247" t="s">
        <v>0</v>
      </c>
      <c r="F340" s="249">
        <v>104370764139</v>
      </c>
      <c r="G340" s="249">
        <v>104370764139</v>
      </c>
      <c r="H340" s="250" t="s">
        <v>427</v>
      </c>
      <c r="I340" s="246" t="s">
        <v>26</v>
      </c>
    </row>
    <row r="341" spans="1:16" ht="15.75" hidden="1" customHeight="1">
      <c r="A341" s="229" t="s">
        <v>104</v>
      </c>
      <c r="B341" s="230" t="s">
        <v>15</v>
      </c>
      <c r="C341" s="231">
        <v>42961</v>
      </c>
      <c r="D341" s="231" t="s">
        <v>203</v>
      </c>
      <c r="E341" s="295" t="s">
        <v>0</v>
      </c>
      <c r="F341" s="232">
        <v>115986.73</v>
      </c>
      <c r="G341" s="232">
        <v>115986.73</v>
      </c>
      <c r="H341" s="233" t="s">
        <v>427</v>
      </c>
      <c r="I341" s="229" t="s">
        <v>225</v>
      </c>
    </row>
    <row r="342" spans="1:16" ht="15.75" hidden="1" customHeight="1">
      <c r="A342" s="229" t="s">
        <v>104</v>
      </c>
      <c r="B342" s="230" t="s">
        <v>15</v>
      </c>
      <c r="C342" s="231">
        <v>42961</v>
      </c>
      <c r="D342" s="231" t="s">
        <v>203</v>
      </c>
      <c r="E342" s="295" t="s">
        <v>0</v>
      </c>
      <c r="F342" s="232">
        <v>1440543497</v>
      </c>
      <c r="G342" s="232">
        <v>1440543497</v>
      </c>
      <c r="H342" s="233" t="s">
        <v>427</v>
      </c>
      <c r="I342" s="229" t="s">
        <v>225</v>
      </c>
    </row>
    <row r="343" spans="1:16" ht="15.75" hidden="1" customHeight="1">
      <c r="A343" s="246" t="s">
        <v>104</v>
      </c>
      <c r="B343" s="247" t="s">
        <v>15</v>
      </c>
      <c r="C343" s="248">
        <v>42926</v>
      </c>
      <c r="D343" s="248" t="s">
        <v>203</v>
      </c>
      <c r="E343" s="421" t="s">
        <v>0</v>
      </c>
      <c r="F343" s="249">
        <v>2141613465</v>
      </c>
      <c r="G343" s="249">
        <v>2141613465</v>
      </c>
      <c r="H343" s="250" t="s">
        <v>427</v>
      </c>
      <c r="I343" s="246" t="s">
        <v>225</v>
      </c>
    </row>
    <row r="344" spans="1:16" ht="15.75" hidden="1" customHeight="1">
      <c r="A344" s="246" t="s">
        <v>307</v>
      </c>
      <c r="B344" s="247" t="s">
        <v>15</v>
      </c>
      <c r="C344" s="248">
        <v>42926</v>
      </c>
      <c r="D344" s="248" t="s">
        <v>203</v>
      </c>
      <c r="E344" s="421" t="s">
        <v>0</v>
      </c>
      <c r="F344" s="249">
        <v>1076815024</v>
      </c>
      <c r="G344" s="249">
        <v>1076815024</v>
      </c>
      <c r="H344" s="250" t="s">
        <v>427</v>
      </c>
      <c r="I344" s="246" t="s">
        <v>274</v>
      </c>
    </row>
    <row r="345" spans="1:16" ht="15.75" hidden="1" customHeight="1">
      <c r="A345" s="246" t="s">
        <v>432</v>
      </c>
      <c r="B345" s="247" t="s">
        <v>167</v>
      </c>
      <c r="C345" s="248">
        <v>42939</v>
      </c>
      <c r="D345" s="248" t="s">
        <v>203</v>
      </c>
      <c r="E345" s="247" t="s">
        <v>0</v>
      </c>
      <c r="F345" s="249">
        <v>3119714766162.8999</v>
      </c>
      <c r="G345" s="249">
        <v>3119714766162.8999</v>
      </c>
      <c r="H345" s="250" t="s">
        <v>427</v>
      </c>
      <c r="I345" s="246"/>
    </row>
    <row r="346" spans="1:16" ht="15.75" hidden="1" customHeight="1">
      <c r="A346" s="246" t="s">
        <v>481</v>
      </c>
      <c r="B346" s="247" t="s">
        <v>449</v>
      </c>
      <c r="C346" s="248">
        <v>42926</v>
      </c>
      <c r="D346" s="248" t="s">
        <v>203</v>
      </c>
      <c r="E346" s="421" t="s">
        <v>0</v>
      </c>
      <c r="F346" s="249">
        <v>3060195449.8800001</v>
      </c>
      <c r="G346" s="249">
        <v>3060195449.8800001</v>
      </c>
      <c r="H346" s="250" t="s">
        <v>427</v>
      </c>
      <c r="I346" s="246" t="s">
        <v>82</v>
      </c>
    </row>
    <row r="347" spans="1:16" ht="15.75" hidden="1" customHeight="1">
      <c r="A347" s="246" t="s">
        <v>444</v>
      </c>
      <c r="B347" s="247" t="s">
        <v>449</v>
      </c>
      <c r="C347" s="248">
        <v>42926</v>
      </c>
      <c r="D347" s="248" t="s">
        <v>203</v>
      </c>
      <c r="E347" s="421" t="s">
        <v>0</v>
      </c>
      <c r="F347" s="249">
        <v>330000000</v>
      </c>
      <c r="G347" s="249">
        <v>330000000</v>
      </c>
      <c r="H347" s="250" t="s">
        <v>427</v>
      </c>
      <c r="I347" s="246" t="s">
        <v>26</v>
      </c>
    </row>
    <row r="348" spans="1:16" ht="15.75" hidden="1" customHeight="1">
      <c r="A348" s="246" t="s">
        <v>710</v>
      </c>
      <c r="B348" s="247" t="s">
        <v>449</v>
      </c>
      <c r="C348" s="248">
        <v>42947</v>
      </c>
      <c r="D348" s="248" t="s">
        <v>203</v>
      </c>
      <c r="E348" s="247" t="s">
        <v>0</v>
      </c>
      <c r="F348" s="249">
        <v>27500000</v>
      </c>
      <c r="G348" s="249">
        <v>27500000</v>
      </c>
      <c r="H348" s="250" t="s">
        <v>427</v>
      </c>
      <c r="I348" s="246" t="s">
        <v>711</v>
      </c>
    </row>
    <row r="349" spans="1:16" ht="15.75" hidden="1" customHeight="1">
      <c r="A349" s="246" t="s">
        <v>494</v>
      </c>
      <c r="B349" s="247" t="s">
        <v>449</v>
      </c>
      <c r="C349" s="248">
        <v>42923</v>
      </c>
      <c r="D349" s="248" t="s">
        <v>203</v>
      </c>
      <c r="E349" s="421" t="s">
        <v>0</v>
      </c>
      <c r="F349" s="249">
        <v>165000000</v>
      </c>
      <c r="G349" s="249">
        <v>165000000</v>
      </c>
      <c r="H349" s="250" t="s">
        <v>427</v>
      </c>
      <c r="I349" s="246" t="s">
        <v>500</v>
      </c>
    </row>
    <row r="350" spans="1:16" ht="15.75" hidden="1" customHeight="1">
      <c r="A350" s="246" t="s">
        <v>495</v>
      </c>
      <c r="B350" s="247" t="s">
        <v>449</v>
      </c>
      <c r="C350" s="248">
        <v>42923</v>
      </c>
      <c r="D350" s="248" t="s">
        <v>203</v>
      </c>
      <c r="E350" s="421" t="s">
        <v>0</v>
      </c>
      <c r="F350" s="249">
        <v>101200000</v>
      </c>
      <c r="G350" s="249">
        <v>101200000</v>
      </c>
      <c r="H350" s="250" t="s">
        <v>427</v>
      </c>
      <c r="I350" s="246" t="s">
        <v>500</v>
      </c>
    </row>
    <row r="351" spans="1:16" s="423" customFormat="1" ht="14.25" hidden="1" customHeight="1">
      <c r="A351" s="246" t="s">
        <v>499</v>
      </c>
      <c r="B351" s="247" t="s">
        <v>449</v>
      </c>
      <c r="C351" s="248">
        <v>42933</v>
      </c>
      <c r="D351" s="248" t="s">
        <v>203</v>
      </c>
      <c r="E351" s="421" t="s">
        <v>0</v>
      </c>
      <c r="F351" s="249">
        <v>37500000</v>
      </c>
      <c r="G351" s="249">
        <v>37500000</v>
      </c>
      <c r="H351" s="250" t="s">
        <v>427</v>
      </c>
      <c r="I351" s="246" t="s">
        <v>478</v>
      </c>
      <c r="J351"/>
      <c r="K351"/>
      <c r="L351"/>
      <c r="M351"/>
      <c r="N351"/>
      <c r="O351"/>
      <c r="P351"/>
    </row>
    <row r="352" spans="1:16" s="423" customFormat="1" ht="13.9" hidden="1" customHeight="1">
      <c r="A352" s="246" t="s">
        <v>452</v>
      </c>
      <c r="B352" s="247" t="s">
        <v>449</v>
      </c>
      <c r="C352" s="248">
        <v>42926</v>
      </c>
      <c r="D352" s="248" t="s">
        <v>203</v>
      </c>
      <c r="E352" s="421" t="s">
        <v>0</v>
      </c>
      <c r="F352" s="249">
        <v>49500000</v>
      </c>
      <c r="G352" s="249">
        <v>49500000</v>
      </c>
      <c r="H352" s="250" t="s">
        <v>427</v>
      </c>
      <c r="I352" s="246" t="s">
        <v>477</v>
      </c>
      <c r="J352"/>
      <c r="K352"/>
      <c r="L352"/>
      <c r="M352"/>
      <c r="N352"/>
      <c r="O352"/>
      <c r="P352"/>
    </row>
    <row r="353" spans="1:16" s="423" customFormat="1" ht="13.5" hidden="1" customHeight="1">
      <c r="A353" s="246" t="s">
        <v>451</v>
      </c>
      <c r="B353" s="247" t="s">
        <v>449</v>
      </c>
      <c r="C353" s="248">
        <v>42926</v>
      </c>
      <c r="D353" s="248" t="s">
        <v>203</v>
      </c>
      <c r="E353" s="421" t="s">
        <v>0</v>
      </c>
      <c r="F353" s="249">
        <v>44000000</v>
      </c>
      <c r="G353" s="249">
        <v>44000000</v>
      </c>
      <c r="H353" s="250" t="s">
        <v>427</v>
      </c>
      <c r="I353" s="246" t="s">
        <v>477</v>
      </c>
      <c r="J353"/>
      <c r="K353"/>
      <c r="L353"/>
      <c r="M353"/>
      <c r="N353"/>
      <c r="O353"/>
      <c r="P353"/>
    </row>
    <row r="354" spans="1:16" s="423" customFormat="1" ht="13.5" hidden="1" customHeight="1">
      <c r="A354" s="246" t="s">
        <v>653</v>
      </c>
      <c r="B354" s="247" t="s">
        <v>449</v>
      </c>
      <c r="C354" s="248">
        <v>42947</v>
      </c>
      <c r="D354" s="248" t="s">
        <v>203</v>
      </c>
      <c r="E354" s="247" t="s">
        <v>0</v>
      </c>
      <c r="F354" s="249">
        <v>77000000</v>
      </c>
      <c r="G354" s="249">
        <v>77000000</v>
      </c>
      <c r="H354" s="250" t="s">
        <v>427</v>
      </c>
      <c r="I354" s="246" t="s">
        <v>763</v>
      </c>
      <c r="J354"/>
      <c r="K354"/>
      <c r="L354"/>
      <c r="M354"/>
      <c r="N354"/>
      <c r="O354"/>
      <c r="P354"/>
    </row>
    <row r="355" spans="1:16" s="423" customFormat="1" ht="14.25" hidden="1" customHeight="1">
      <c r="A355" s="246" t="s">
        <v>761</v>
      </c>
      <c r="B355" s="247" t="s">
        <v>449</v>
      </c>
      <c r="C355" s="248">
        <v>42945</v>
      </c>
      <c r="D355" s="248" t="s">
        <v>203</v>
      </c>
      <c r="E355" s="247" t="s">
        <v>0</v>
      </c>
      <c r="F355" s="249">
        <v>275000000</v>
      </c>
      <c r="G355" s="249">
        <v>275000000</v>
      </c>
      <c r="H355" s="250" t="s">
        <v>427</v>
      </c>
      <c r="I355" s="246" t="s">
        <v>27</v>
      </c>
      <c r="J355"/>
      <c r="K355"/>
      <c r="L355"/>
      <c r="M355"/>
      <c r="N355"/>
      <c r="O355"/>
      <c r="P355"/>
    </row>
    <row r="356" spans="1:16" s="423" customFormat="1" ht="13.9" hidden="1" customHeight="1">
      <c r="A356" s="246" t="s">
        <v>765</v>
      </c>
      <c r="B356" s="247" t="s">
        <v>449</v>
      </c>
      <c r="C356" s="248">
        <v>42949</v>
      </c>
      <c r="D356" s="248" t="s">
        <v>203</v>
      </c>
      <c r="E356" s="247" t="s">
        <v>0</v>
      </c>
      <c r="F356" s="249">
        <v>26290000</v>
      </c>
      <c r="G356" s="249">
        <v>26290000</v>
      </c>
      <c r="H356" s="250" t="s">
        <v>427</v>
      </c>
      <c r="I356" s="246" t="s">
        <v>711</v>
      </c>
      <c r="J356"/>
      <c r="K356"/>
      <c r="L356"/>
      <c r="M356"/>
      <c r="N356"/>
      <c r="O356"/>
      <c r="P356"/>
    </row>
    <row r="357" spans="1:16" s="423" customFormat="1" ht="13.9" hidden="1" customHeight="1">
      <c r="A357" s="246" t="s">
        <v>498</v>
      </c>
      <c r="B357" s="247" t="s">
        <v>449</v>
      </c>
      <c r="C357" s="248">
        <v>42930</v>
      </c>
      <c r="D357" s="248" t="s">
        <v>203</v>
      </c>
      <c r="E357" s="421" t="s">
        <v>0</v>
      </c>
      <c r="F357" s="249">
        <v>11000000</v>
      </c>
      <c r="G357" s="249">
        <v>11000000</v>
      </c>
      <c r="H357" s="250" t="s">
        <v>427</v>
      </c>
      <c r="I357" s="246" t="s">
        <v>431</v>
      </c>
      <c r="J357"/>
      <c r="K357"/>
      <c r="L357"/>
      <c r="M357"/>
      <c r="N357"/>
      <c r="O357"/>
      <c r="P357"/>
    </row>
    <row r="358" spans="1:16" s="423" customFormat="1" ht="13.9" hidden="1" customHeight="1">
      <c r="A358" s="246" t="s">
        <v>764</v>
      </c>
      <c r="B358" s="247" t="s">
        <v>449</v>
      </c>
      <c r="C358" s="248">
        <v>42949</v>
      </c>
      <c r="D358" s="248" t="s">
        <v>203</v>
      </c>
      <c r="E358" s="247" t="s">
        <v>0</v>
      </c>
      <c r="F358" s="249">
        <v>13881793</v>
      </c>
      <c r="G358" s="249">
        <v>13881793</v>
      </c>
      <c r="H358" s="250" t="s">
        <v>427</v>
      </c>
      <c r="I358" s="246" t="s">
        <v>711</v>
      </c>
      <c r="J358"/>
      <c r="K358"/>
      <c r="L358"/>
      <c r="M358"/>
      <c r="N358"/>
      <c r="O358"/>
      <c r="P358"/>
    </row>
    <row r="359" spans="1:16" s="423" customFormat="1" ht="13.9" hidden="1" customHeight="1">
      <c r="A359" s="246" t="s">
        <v>766</v>
      </c>
      <c r="B359" s="247" t="s">
        <v>449</v>
      </c>
      <c r="C359" s="248">
        <v>42949</v>
      </c>
      <c r="D359" s="248" t="s">
        <v>203</v>
      </c>
      <c r="E359" s="247" t="s">
        <v>0</v>
      </c>
      <c r="F359" s="249">
        <v>15862000</v>
      </c>
      <c r="G359" s="249">
        <v>15862000</v>
      </c>
      <c r="H359" s="250" t="s">
        <v>427</v>
      </c>
      <c r="I359" s="246" t="s">
        <v>711</v>
      </c>
      <c r="J359"/>
      <c r="K359"/>
      <c r="L359"/>
      <c r="M359"/>
      <c r="N359"/>
      <c r="O359"/>
      <c r="P359"/>
    </row>
    <row r="360" spans="1:16" s="423" customFormat="1" ht="13.9" hidden="1" customHeight="1">
      <c r="A360" s="246" t="s">
        <v>442</v>
      </c>
      <c r="B360" s="247" t="s">
        <v>449</v>
      </c>
      <c r="C360" s="248">
        <v>42926</v>
      </c>
      <c r="D360" s="248" t="s">
        <v>203</v>
      </c>
      <c r="E360" s="421" t="s">
        <v>0</v>
      </c>
      <c r="F360" s="249">
        <v>70000000000</v>
      </c>
      <c r="G360" s="249">
        <v>70000000000</v>
      </c>
      <c r="H360" s="250" t="s">
        <v>427</v>
      </c>
      <c r="I360" s="246" t="s">
        <v>26</v>
      </c>
      <c r="J360"/>
      <c r="K360"/>
      <c r="L360"/>
      <c r="M360"/>
      <c r="N360"/>
      <c r="O360"/>
      <c r="P360"/>
    </row>
    <row r="361" spans="1:16" s="423" customFormat="1" ht="13.9" hidden="1" customHeight="1">
      <c r="A361" s="229" t="s">
        <v>773</v>
      </c>
      <c r="B361" s="230" t="s">
        <v>448</v>
      </c>
      <c r="C361" s="231">
        <v>42970</v>
      </c>
      <c r="D361" s="231" t="s">
        <v>203</v>
      </c>
      <c r="E361" s="230" t="s">
        <v>0</v>
      </c>
      <c r="F361" s="232">
        <v>5775527883.0066881</v>
      </c>
      <c r="G361" s="232">
        <v>5775527883.0066881</v>
      </c>
      <c r="H361" s="233" t="s">
        <v>427</v>
      </c>
      <c r="I361" s="229" t="s">
        <v>26</v>
      </c>
      <c r="J361"/>
      <c r="K361"/>
      <c r="L361"/>
      <c r="M361"/>
      <c r="N361"/>
      <c r="O361"/>
      <c r="P361"/>
    </row>
    <row r="362" spans="1:16" s="423" customFormat="1" ht="13.9" hidden="1" customHeight="1">
      <c r="A362" s="229" t="s">
        <v>773</v>
      </c>
      <c r="B362" s="230" t="s">
        <v>448</v>
      </c>
      <c r="C362" s="231">
        <v>42970</v>
      </c>
      <c r="D362" s="231" t="s">
        <v>203</v>
      </c>
      <c r="E362" s="230" t="s">
        <v>0</v>
      </c>
      <c r="F362" s="232">
        <v>5775527883.0199986</v>
      </c>
      <c r="G362" s="232">
        <v>5775527883.0199986</v>
      </c>
      <c r="H362" s="233" t="s">
        <v>427</v>
      </c>
      <c r="I362" s="229" t="s">
        <v>26</v>
      </c>
      <c r="J362"/>
      <c r="K362"/>
      <c r="L362"/>
      <c r="M362"/>
      <c r="N362"/>
      <c r="O362"/>
      <c r="P362"/>
    </row>
    <row r="363" spans="1:16" s="423" customFormat="1" ht="13.9" hidden="1" customHeight="1">
      <c r="A363" s="246" t="s">
        <v>468</v>
      </c>
      <c r="B363" s="247" t="s">
        <v>448</v>
      </c>
      <c r="C363" s="248">
        <v>42939</v>
      </c>
      <c r="D363" s="248" t="s">
        <v>203</v>
      </c>
      <c r="E363" s="421" t="s">
        <v>0</v>
      </c>
      <c r="F363" s="249">
        <v>44236111111.110001</v>
      </c>
      <c r="G363" s="249">
        <v>44236111111.110001</v>
      </c>
      <c r="H363" s="250" t="s">
        <v>427</v>
      </c>
      <c r="I363" s="246" t="s">
        <v>26</v>
      </c>
      <c r="J363"/>
      <c r="K363"/>
      <c r="L363"/>
      <c r="M363"/>
      <c r="N363"/>
      <c r="O363"/>
      <c r="P363"/>
    </row>
    <row r="364" spans="1:16" s="423" customFormat="1" ht="13.9" hidden="1" customHeight="1">
      <c r="A364" s="246" t="s">
        <v>468</v>
      </c>
      <c r="B364" s="247" t="s">
        <v>448</v>
      </c>
      <c r="C364" s="248">
        <v>42937</v>
      </c>
      <c r="D364" s="248" t="s">
        <v>203</v>
      </c>
      <c r="E364" s="421" t="s">
        <v>0</v>
      </c>
      <c r="F364" s="249">
        <v>44236111111</v>
      </c>
      <c r="G364" s="249">
        <v>44236111111</v>
      </c>
      <c r="H364" s="250" t="s">
        <v>427</v>
      </c>
      <c r="I364" s="246" t="s">
        <v>427</v>
      </c>
      <c r="J364"/>
      <c r="K364"/>
      <c r="L364"/>
      <c r="M364"/>
      <c r="N364"/>
      <c r="O364"/>
      <c r="P364"/>
    </row>
    <row r="365" spans="1:16" s="423" customFormat="1" ht="13.9" hidden="1" customHeight="1">
      <c r="A365" s="246" t="s">
        <v>467</v>
      </c>
      <c r="B365" s="247" t="s">
        <v>448</v>
      </c>
      <c r="C365" s="248">
        <v>42939</v>
      </c>
      <c r="D365" s="248" t="s">
        <v>203</v>
      </c>
      <c r="E365" s="421" t="s">
        <v>0</v>
      </c>
      <c r="F365" s="249">
        <v>95848593750</v>
      </c>
      <c r="G365" s="249">
        <v>95848593750</v>
      </c>
      <c r="H365" s="250" t="s">
        <v>427</v>
      </c>
      <c r="I365" s="246" t="s">
        <v>10</v>
      </c>
      <c r="J365"/>
      <c r="K365"/>
      <c r="L365"/>
      <c r="M365"/>
      <c r="N365"/>
      <c r="O365"/>
      <c r="P365"/>
    </row>
    <row r="366" spans="1:16" s="423" customFormat="1" ht="13.5" hidden="1" customHeight="1">
      <c r="A366" s="229" t="s">
        <v>672</v>
      </c>
      <c r="B366" s="230" t="s">
        <v>448</v>
      </c>
      <c r="C366" s="231">
        <v>42970</v>
      </c>
      <c r="D366" s="231" t="s">
        <v>203</v>
      </c>
      <c r="E366" s="230" t="s">
        <v>0</v>
      </c>
      <c r="F366" s="232">
        <v>161287500000.06207</v>
      </c>
      <c r="G366" s="232">
        <v>161287500000.06207</v>
      </c>
      <c r="H366" s="233" t="s">
        <v>427</v>
      </c>
      <c r="I366" s="229" t="s">
        <v>26</v>
      </c>
      <c r="J366"/>
      <c r="K366"/>
      <c r="L366"/>
      <c r="M366"/>
      <c r="N366"/>
      <c r="O366"/>
      <c r="P366"/>
    </row>
    <row r="367" spans="1:16" s="423" customFormat="1" ht="13.5" hidden="1" customHeight="1">
      <c r="A367" s="229" t="s">
        <v>673</v>
      </c>
      <c r="B367" s="230" t="s">
        <v>448</v>
      </c>
      <c r="C367" s="231">
        <v>42970</v>
      </c>
      <c r="D367" s="231" t="s">
        <v>203</v>
      </c>
      <c r="E367" s="230" t="s">
        <v>0</v>
      </c>
      <c r="F367" s="232">
        <v>263733333333</v>
      </c>
      <c r="G367" s="232">
        <v>263733333333</v>
      </c>
      <c r="H367" s="233" t="s">
        <v>427</v>
      </c>
      <c r="I367" s="229" t="s">
        <v>27</v>
      </c>
      <c r="J367"/>
      <c r="K367"/>
      <c r="L367"/>
      <c r="M367"/>
      <c r="N367"/>
      <c r="O367"/>
      <c r="P367"/>
    </row>
    <row r="368" spans="1:16" s="423" customFormat="1" ht="14.25" hidden="1" customHeight="1">
      <c r="A368" s="229" t="s">
        <v>673</v>
      </c>
      <c r="B368" s="230" t="s">
        <v>448</v>
      </c>
      <c r="C368" s="231">
        <v>42970</v>
      </c>
      <c r="D368" s="231" t="s">
        <v>203</v>
      </c>
      <c r="E368" s="230" t="s">
        <v>0</v>
      </c>
      <c r="F368" s="232">
        <v>263733333336</v>
      </c>
      <c r="G368" s="232">
        <v>263733333336</v>
      </c>
      <c r="H368" s="233" t="s">
        <v>427</v>
      </c>
      <c r="I368" s="229" t="s">
        <v>27</v>
      </c>
      <c r="J368"/>
      <c r="K368"/>
      <c r="L368"/>
      <c r="M368"/>
      <c r="N368"/>
      <c r="O368"/>
      <c r="P368"/>
    </row>
    <row r="369" spans="1:16" s="423" customFormat="1" ht="13.9" hidden="1" customHeight="1">
      <c r="A369" s="229" t="s">
        <v>674</v>
      </c>
      <c r="B369" s="230" t="s">
        <v>448</v>
      </c>
      <c r="C369" s="231">
        <v>42970</v>
      </c>
      <c r="D369" s="231" t="s">
        <v>203</v>
      </c>
      <c r="E369" s="230" t="s">
        <v>0</v>
      </c>
      <c r="F369" s="232">
        <v>141282881453.90695</v>
      </c>
      <c r="G369" s="232">
        <v>141282881453.90695</v>
      </c>
      <c r="H369" s="233" t="s">
        <v>427</v>
      </c>
      <c r="I369" s="229" t="s">
        <v>10</v>
      </c>
      <c r="J369"/>
      <c r="K369"/>
      <c r="L369"/>
      <c r="M369"/>
      <c r="N369"/>
      <c r="O369"/>
      <c r="P369"/>
    </row>
    <row r="370" spans="1:16" s="423" customFormat="1" ht="13.5" hidden="1" customHeight="1">
      <c r="A370" s="229" t="s">
        <v>674</v>
      </c>
      <c r="B370" s="230" t="s">
        <v>448</v>
      </c>
      <c r="C370" s="231">
        <v>42970</v>
      </c>
      <c r="D370" s="231" t="s">
        <v>203</v>
      </c>
      <c r="E370" s="230" t="s">
        <v>0</v>
      </c>
      <c r="F370" s="232">
        <v>269284920000</v>
      </c>
      <c r="G370" s="232">
        <v>269284920000</v>
      </c>
      <c r="H370" s="233" t="s">
        <v>427</v>
      </c>
      <c r="I370" s="229" t="s">
        <v>10</v>
      </c>
      <c r="J370"/>
      <c r="K370"/>
      <c r="L370"/>
      <c r="M370"/>
      <c r="N370"/>
      <c r="O370"/>
      <c r="P370"/>
    </row>
    <row r="371" spans="1:16" s="423" customFormat="1" hidden="1">
      <c r="A371" s="229" t="s">
        <v>668</v>
      </c>
      <c r="B371" s="230" t="s">
        <v>448</v>
      </c>
      <c r="C371" s="231">
        <v>42970</v>
      </c>
      <c r="D371" s="231" t="s">
        <v>203</v>
      </c>
      <c r="E371" s="230" t="s">
        <v>0</v>
      </c>
      <c r="F371" s="232">
        <v>2506635029</v>
      </c>
      <c r="G371" s="232">
        <v>2506635029</v>
      </c>
      <c r="H371" s="233" t="s">
        <v>427</v>
      </c>
      <c r="I371" s="229" t="s">
        <v>27</v>
      </c>
      <c r="J371"/>
      <c r="K371"/>
      <c r="L371"/>
      <c r="M371"/>
      <c r="N371"/>
      <c r="O371"/>
      <c r="P371"/>
    </row>
    <row r="372" spans="1:16" s="423" customFormat="1" ht="13.9" hidden="1" customHeight="1">
      <c r="A372" s="229" t="s">
        <v>670</v>
      </c>
      <c r="B372" s="230" t="s">
        <v>448</v>
      </c>
      <c r="C372" s="231">
        <v>42970</v>
      </c>
      <c r="D372" s="231" t="s">
        <v>203</v>
      </c>
      <c r="E372" s="230" t="s">
        <v>0</v>
      </c>
      <c r="F372" s="232">
        <v>1006451661.7167777</v>
      </c>
      <c r="G372" s="232">
        <v>1006451661.7167777</v>
      </c>
      <c r="H372" s="233" t="s">
        <v>427</v>
      </c>
      <c r="I372" s="229" t="s">
        <v>430</v>
      </c>
      <c r="J372"/>
      <c r="K372"/>
      <c r="L372"/>
      <c r="M372"/>
      <c r="N372"/>
      <c r="O372"/>
      <c r="P372"/>
    </row>
    <row r="373" spans="1:16" s="423" customFormat="1" ht="13.9" hidden="1" customHeight="1">
      <c r="A373" s="229" t="s">
        <v>670</v>
      </c>
      <c r="B373" s="230" t="s">
        <v>448</v>
      </c>
      <c r="C373" s="231">
        <v>42970</v>
      </c>
      <c r="D373" s="231" t="s">
        <v>203</v>
      </c>
      <c r="E373" s="230" t="s">
        <v>0</v>
      </c>
      <c r="F373" s="232">
        <v>1006451663</v>
      </c>
      <c r="G373" s="232">
        <v>1006451663</v>
      </c>
      <c r="H373" s="233" t="s">
        <v>427</v>
      </c>
      <c r="I373" s="229" t="s">
        <v>430</v>
      </c>
      <c r="J373"/>
      <c r="K373"/>
      <c r="L373"/>
      <c r="M373"/>
      <c r="N373"/>
      <c r="O373"/>
      <c r="P373"/>
    </row>
    <row r="374" spans="1:16" s="423" customFormat="1" ht="13.9" hidden="1" customHeight="1">
      <c r="A374" s="229" t="s">
        <v>671</v>
      </c>
      <c r="B374" s="230" t="s">
        <v>448</v>
      </c>
      <c r="C374" s="231">
        <v>42970</v>
      </c>
      <c r="D374" s="231" t="s">
        <v>203</v>
      </c>
      <c r="E374" s="230" t="s">
        <v>0</v>
      </c>
      <c r="F374" s="232">
        <v>4318306012.9805002</v>
      </c>
      <c r="G374" s="232">
        <v>4318306012.9805002</v>
      </c>
      <c r="H374" s="233" t="s">
        <v>427</v>
      </c>
      <c r="I374" s="229" t="s">
        <v>430</v>
      </c>
      <c r="J374"/>
      <c r="K374"/>
      <c r="L374"/>
      <c r="M374"/>
      <c r="N374"/>
      <c r="O374"/>
      <c r="P374"/>
    </row>
    <row r="375" spans="1:16" s="423" customFormat="1" ht="13.9" hidden="1" customHeight="1">
      <c r="A375" s="229" t="s">
        <v>671</v>
      </c>
      <c r="B375" s="230" t="s">
        <v>448</v>
      </c>
      <c r="C375" s="231">
        <v>42970</v>
      </c>
      <c r="D375" s="231" t="s">
        <v>203</v>
      </c>
      <c r="E375" s="230" t="s">
        <v>0</v>
      </c>
      <c r="F375" s="232">
        <v>4318306014</v>
      </c>
      <c r="G375" s="232">
        <v>4318306014</v>
      </c>
      <c r="H375" s="233" t="s">
        <v>427</v>
      </c>
      <c r="I375" s="229" t="s">
        <v>430</v>
      </c>
      <c r="J375"/>
      <c r="K375"/>
      <c r="L375"/>
      <c r="M375"/>
      <c r="N375"/>
      <c r="O375"/>
      <c r="P375"/>
    </row>
    <row r="376" spans="1:16" s="423" customFormat="1" ht="13.9" hidden="1" customHeight="1">
      <c r="A376" s="246" t="s">
        <v>465</v>
      </c>
      <c r="B376" s="247" t="s">
        <v>448</v>
      </c>
      <c r="C376" s="248">
        <v>42937</v>
      </c>
      <c r="D376" s="248" t="s">
        <v>203</v>
      </c>
      <c r="E376" s="247" t="s">
        <v>0</v>
      </c>
      <c r="F376" s="249">
        <v>3047791897</v>
      </c>
      <c r="G376" s="249">
        <v>3047791897</v>
      </c>
      <c r="H376" s="250" t="s">
        <v>427</v>
      </c>
      <c r="I376" s="246" t="s">
        <v>430</v>
      </c>
      <c r="J376"/>
      <c r="K376"/>
      <c r="L376"/>
      <c r="M376"/>
      <c r="N376"/>
      <c r="O376"/>
      <c r="P376"/>
    </row>
    <row r="377" spans="1:16" s="423" customFormat="1" ht="13.9" hidden="1" customHeight="1">
      <c r="A377" s="246" t="s">
        <v>466</v>
      </c>
      <c r="B377" s="247" t="s">
        <v>448</v>
      </c>
      <c r="C377" s="248">
        <v>42939</v>
      </c>
      <c r="D377" s="248" t="s">
        <v>203</v>
      </c>
      <c r="E377" s="421" t="s">
        <v>0</v>
      </c>
      <c r="F377" s="249">
        <v>18308904098.436352</v>
      </c>
      <c r="G377" s="249">
        <v>18308904098.436352</v>
      </c>
      <c r="H377" s="250" t="s">
        <v>427</v>
      </c>
      <c r="I377" s="246" t="s">
        <v>26</v>
      </c>
      <c r="J377"/>
      <c r="K377"/>
      <c r="L377"/>
      <c r="M377"/>
      <c r="N377"/>
      <c r="O377"/>
      <c r="P377"/>
    </row>
    <row r="378" spans="1:16" s="423" customFormat="1" ht="14.25" hidden="1" customHeight="1">
      <c r="A378" s="246" t="s">
        <v>466</v>
      </c>
      <c r="B378" s="247" t="s">
        <v>448</v>
      </c>
      <c r="C378" s="248">
        <v>42937</v>
      </c>
      <c r="D378" s="248" t="s">
        <v>203</v>
      </c>
      <c r="E378" s="421" t="s">
        <v>0</v>
      </c>
      <c r="F378" s="249">
        <v>18308904099</v>
      </c>
      <c r="G378" s="249">
        <v>18308904099</v>
      </c>
      <c r="H378" s="250" t="s">
        <v>427</v>
      </c>
      <c r="I378" s="246" t="s">
        <v>427</v>
      </c>
      <c r="J378"/>
      <c r="K378"/>
      <c r="L378"/>
      <c r="M378"/>
      <c r="N378"/>
      <c r="O378"/>
      <c r="P378"/>
    </row>
    <row r="379" spans="1:16" s="423" customFormat="1" ht="14.25" hidden="1" customHeight="1">
      <c r="A379" s="246" t="s">
        <v>496</v>
      </c>
      <c r="B379" s="247" t="s">
        <v>448</v>
      </c>
      <c r="C379" s="248">
        <v>42926</v>
      </c>
      <c r="D379" s="248" t="s">
        <v>203</v>
      </c>
      <c r="E379" s="421" t="s">
        <v>0</v>
      </c>
      <c r="F379" s="249">
        <v>79500000000</v>
      </c>
      <c r="G379" s="249">
        <v>79500000000</v>
      </c>
      <c r="H379" s="250" t="s">
        <v>427</v>
      </c>
      <c r="I379" s="246" t="s">
        <v>431</v>
      </c>
      <c r="J379"/>
      <c r="K379"/>
      <c r="L379"/>
      <c r="M379"/>
      <c r="N379"/>
      <c r="O379"/>
      <c r="P379"/>
    </row>
    <row r="380" spans="1:16" s="423" customFormat="1" ht="13.9" hidden="1" customHeight="1">
      <c r="A380" s="246" t="s">
        <v>497</v>
      </c>
      <c r="B380" s="247" t="s">
        <v>448</v>
      </c>
      <c r="C380" s="248">
        <v>42927</v>
      </c>
      <c r="D380" s="248" t="s">
        <v>203</v>
      </c>
      <c r="E380" s="421" t="s">
        <v>0</v>
      </c>
      <c r="F380" s="249">
        <v>61181250000</v>
      </c>
      <c r="G380" s="249">
        <v>61181250000</v>
      </c>
      <c r="H380" s="250" t="s">
        <v>427</v>
      </c>
      <c r="I380" s="246" t="s">
        <v>431</v>
      </c>
      <c r="J380"/>
      <c r="K380"/>
      <c r="L380"/>
      <c r="M380"/>
      <c r="N380"/>
      <c r="O380"/>
      <c r="P380"/>
    </row>
    <row r="381" spans="1:16" s="423" customFormat="1" ht="13.9" hidden="1" customHeight="1">
      <c r="A381" s="246" t="s">
        <v>450</v>
      </c>
      <c r="B381" s="247" t="s">
        <v>448</v>
      </c>
      <c r="C381" s="248">
        <v>42924</v>
      </c>
      <c r="D381" s="248" t="s">
        <v>203</v>
      </c>
      <c r="E381" s="421" t="s">
        <v>0</v>
      </c>
      <c r="F381" s="249">
        <v>57070000000</v>
      </c>
      <c r="G381" s="249">
        <v>57070000000</v>
      </c>
      <c r="H381" s="250" t="s">
        <v>427</v>
      </c>
      <c r="I381" s="246" t="s">
        <v>431</v>
      </c>
      <c r="J381"/>
      <c r="K381"/>
      <c r="L381"/>
      <c r="M381"/>
      <c r="N381"/>
      <c r="O381"/>
      <c r="P381"/>
    </row>
    <row r="382" spans="1:16" s="423" customFormat="1" ht="13.9" hidden="1" customHeight="1">
      <c r="A382" s="246" t="s">
        <v>475</v>
      </c>
      <c r="B382" s="247" t="s">
        <v>448</v>
      </c>
      <c r="C382" s="248">
        <v>42946</v>
      </c>
      <c r="D382" s="248" t="s">
        <v>203</v>
      </c>
      <c r="E382" s="247" t="s">
        <v>0</v>
      </c>
      <c r="F382" s="249">
        <v>20679737424</v>
      </c>
      <c r="G382" s="249">
        <v>20679737424</v>
      </c>
      <c r="H382" s="250" t="s">
        <v>427</v>
      </c>
      <c r="I382" s="246" t="s">
        <v>228</v>
      </c>
      <c r="J382"/>
      <c r="K382"/>
      <c r="L382"/>
      <c r="M382"/>
      <c r="N382"/>
      <c r="O382"/>
      <c r="P382"/>
    </row>
    <row r="383" spans="1:16" s="423" customFormat="1" ht="13.9" hidden="1" customHeight="1">
      <c r="A383" s="246" t="s">
        <v>469</v>
      </c>
      <c r="B383" s="247" t="s">
        <v>448</v>
      </c>
      <c r="C383" s="248">
        <v>42576</v>
      </c>
      <c r="D383" s="248" t="s">
        <v>203</v>
      </c>
      <c r="E383" s="421" t="s">
        <v>0</v>
      </c>
      <c r="F383" s="249">
        <v>6379942211</v>
      </c>
      <c r="G383" s="249">
        <v>6379942211</v>
      </c>
      <c r="H383" s="250" t="s">
        <v>427</v>
      </c>
      <c r="I383" s="246" t="s">
        <v>83</v>
      </c>
      <c r="J383"/>
      <c r="K383"/>
      <c r="L383"/>
      <c r="M383"/>
      <c r="N383"/>
      <c r="O383"/>
      <c r="P383"/>
    </row>
    <row r="384" spans="1:16" s="423" customFormat="1" ht="13.9" hidden="1" customHeight="1">
      <c r="A384" s="246" t="s">
        <v>469</v>
      </c>
      <c r="B384" s="247" t="s">
        <v>448</v>
      </c>
      <c r="C384" s="248">
        <v>42941</v>
      </c>
      <c r="D384" s="248" t="s">
        <v>203</v>
      </c>
      <c r="E384" s="421" t="s">
        <v>0</v>
      </c>
      <c r="F384" s="249">
        <v>6379942212</v>
      </c>
      <c r="G384" s="249">
        <v>6379942212</v>
      </c>
      <c r="H384" s="250" t="s">
        <v>427</v>
      </c>
      <c r="I384" s="246" t="s">
        <v>427</v>
      </c>
      <c r="J384"/>
      <c r="K384"/>
      <c r="L384"/>
      <c r="M384"/>
      <c r="N384"/>
      <c r="O384"/>
      <c r="P384"/>
    </row>
    <row r="385" spans="1:16" s="423" customFormat="1" hidden="1">
      <c r="A385" s="229" t="s">
        <v>667</v>
      </c>
      <c r="B385" s="230" t="s">
        <v>448</v>
      </c>
      <c r="C385" s="231">
        <v>42970</v>
      </c>
      <c r="D385" s="231" t="s">
        <v>203</v>
      </c>
      <c r="E385" s="230" t="s">
        <v>0</v>
      </c>
      <c r="F385" s="232">
        <v>5797344055</v>
      </c>
      <c r="G385" s="232">
        <v>5797344055</v>
      </c>
      <c r="H385" s="233" t="s">
        <v>427</v>
      </c>
      <c r="I385" s="229" t="s">
        <v>27</v>
      </c>
      <c r="J385"/>
      <c r="K385"/>
      <c r="L385"/>
      <c r="M385"/>
      <c r="N385"/>
      <c r="O385"/>
      <c r="P385"/>
    </row>
    <row r="386" spans="1:16" s="423" customFormat="1" ht="13.9" hidden="1" customHeight="1">
      <c r="A386" s="246" t="s">
        <v>462</v>
      </c>
      <c r="B386" s="247" t="s">
        <v>448</v>
      </c>
      <c r="C386" s="248">
        <v>42937</v>
      </c>
      <c r="D386" s="248" t="s">
        <v>203</v>
      </c>
      <c r="E386" s="247" t="s">
        <v>0</v>
      </c>
      <c r="F386" s="249">
        <v>14567278756</v>
      </c>
      <c r="G386" s="249">
        <v>14567278756</v>
      </c>
      <c r="H386" s="250" t="s">
        <v>427</v>
      </c>
      <c r="I386" s="246" t="s">
        <v>27</v>
      </c>
      <c r="J386"/>
      <c r="K386"/>
      <c r="L386"/>
      <c r="M386"/>
      <c r="N386"/>
      <c r="O386"/>
      <c r="P386"/>
    </row>
    <row r="387" spans="1:16" s="423" customFormat="1" ht="13.5" hidden="1" customHeight="1">
      <c r="A387" s="246" t="s">
        <v>463</v>
      </c>
      <c r="B387" s="247" t="s">
        <v>448</v>
      </c>
      <c r="C387" s="248">
        <v>42939</v>
      </c>
      <c r="D387" s="248" t="s">
        <v>203</v>
      </c>
      <c r="E387" s="421" t="s">
        <v>0</v>
      </c>
      <c r="F387" s="249">
        <v>19721875985.039997</v>
      </c>
      <c r="G387" s="249">
        <v>19721875985.039997</v>
      </c>
      <c r="H387" s="250" t="s">
        <v>427</v>
      </c>
      <c r="I387" s="246" t="s">
        <v>10</v>
      </c>
      <c r="J387"/>
      <c r="K387"/>
      <c r="L387"/>
      <c r="M387"/>
      <c r="N387"/>
      <c r="O387"/>
      <c r="P387"/>
    </row>
    <row r="388" spans="1:16" s="423" customFormat="1" ht="13.9" hidden="1" customHeight="1">
      <c r="A388" s="246" t="s">
        <v>463</v>
      </c>
      <c r="B388" s="247" t="s">
        <v>448</v>
      </c>
      <c r="C388" s="248">
        <v>42937</v>
      </c>
      <c r="D388" s="248" t="s">
        <v>203</v>
      </c>
      <c r="E388" s="421" t="s">
        <v>0</v>
      </c>
      <c r="F388" s="249">
        <v>19721875986</v>
      </c>
      <c r="G388" s="249">
        <v>19721875986</v>
      </c>
      <c r="H388" s="250" t="s">
        <v>427</v>
      </c>
      <c r="I388" s="246" t="s">
        <v>427</v>
      </c>
      <c r="J388"/>
      <c r="K388"/>
      <c r="L388"/>
      <c r="M388"/>
      <c r="N388"/>
      <c r="O388"/>
      <c r="P388"/>
    </row>
    <row r="389" spans="1:16" s="423" customFormat="1" ht="13.9" hidden="1" customHeight="1">
      <c r="A389" s="246" t="s">
        <v>464</v>
      </c>
      <c r="B389" s="247" t="s">
        <v>448</v>
      </c>
      <c r="C389" s="248">
        <v>42937</v>
      </c>
      <c r="D389" s="248" t="s">
        <v>203</v>
      </c>
      <c r="E389" s="247" t="s">
        <v>0</v>
      </c>
      <c r="F389" s="249">
        <v>2469526750</v>
      </c>
      <c r="G389" s="249">
        <v>2469526750</v>
      </c>
      <c r="H389" s="250" t="s">
        <v>427</v>
      </c>
      <c r="I389" s="246" t="s">
        <v>430</v>
      </c>
      <c r="J389"/>
      <c r="K389"/>
      <c r="L389"/>
      <c r="M389"/>
      <c r="N389"/>
      <c r="O389"/>
      <c r="P389"/>
    </row>
    <row r="390" spans="1:16" s="423" customFormat="1" ht="13.5" hidden="1" customHeight="1">
      <c r="A390" s="229" t="s">
        <v>669</v>
      </c>
      <c r="B390" s="230" t="s">
        <v>448</v>
      </c>
      <c r="C390" s="231">
        <v>42970</v>
      </c>
      <c r="D390" s="231" t="s">
        <v>203</v>
      </c>
      <c r="E390" s="230" t="s">
        <v>0</v>
      </c>
      <c r="F390" s="232">
        <v>10572450476.361965</v>
      </c>
      <c r="G390" s="232">
        <v>10572450476.361965</v>
      </c>
      <c r="H390" s="233" t="s">
        <v>427</v>
      </c>
      <c r="I390" s="229" t="s">
        <v>26</v>
      </c>
      <c r="J390"/>
      <c r="K390"/>
      <c r="L390"/>
      <c r="M390"/>
      <c r="N390"/>
      <c r="O390"/>
      <c r="P390"/>
    </row>
    <row r="391" spans="1:16" s="423" customFormat="1" ht="13.9" hidden="1" customHeight="1">
      <c r="A391" s="229" t="s">
        <v>669</v>
      </c>
      <c r="B391" s="230" t="s">
        <v>448</v>
      </c>
      <c r="C391" s="231">
        <v>42970</v>
      </c>
      <c r="D391" s="231" t="s">
        <v>203</v>
      </c>
      <c r="E391" s="230" t="s">
        <v>0</v>
      </c>
      <c r="F391" s="232">
        <v>10572450476.376064</v>
      </c>
      <c r="G391" s="232">
        <v>10572450476.376064</v>
      </c>
      <c r="H391" s="233" t="s">
        <v>427</v>
      </c>
      <c r="I391" s="229" t="s">
        <v>26</v>
      </c>
      <c r="J391"/>
      <c r="K391"/>
      <c r="L391"/>
      <c r="M391"/>
      <c r="N391"/>
      <c r="O391"/>
      <c r="P391"/>
    </row>
    <row r="392" spans="1:16" s="423" customFormat="1" ht="13.9" hidden="1" customHeight="1">
      <c r="A392" s="229" t="s">
        <v>773</v>
      </c>
      <c r="B392" s="230" t="s">
        <v>447</v>
      </c>
      <c r="C392" s="231">
        <v>42970</v>
      </c>
      <c r="D392" s="231" t="s">
        <v>203</v>
      </c>
      <c r="E392" s="230" t="s">
        <v>0</v>
      </c>
      <c r="F392" s="232">
        <v>41107312090</v>
      </c>
      <c r="G392" s="232">
        <v>41107312090</v>
      </c>
      <c r="H392" s="233" t="s">
        <v>427</v>
      </c>
      <c r="I392" s="229" t="s">
        <v>26</v>
      </c>
      <c r="J392"/>
      <c r="K392"/>
      <c r="L392"/>
      <c r="M392"/>
      <c r="N392"/>
      <c r="O392"/>
      <c r="P392"/>
    </row>
    <row r="393" spans="1:16" s="423" customFormat="1" ht="13.9" hidden="1" customHeight="1">
      <c r="A393" s="246" t="s">
        <v>467</v>
      </c>
      <c r="B393" s="247" t="s">
        <v>447</v>
      </c>
      <c r="C393" s="248">
        <v>42939</v>
      </c>
      <c r="D393" s="248" t="s">
        <v>203</v>
      </c>
      <c r="E393" s="421" t="s">
        <v>0</v>
      </c>
      <c r="F393" s="249">
        <v>218750000000</v>
      </c>
      <c r="G393" s="249">
        <v>218750000000</v>
      </c>
      <c r="H393" s="250" t="s">
        <v>427</v>
      </c>
      <c r="I393" s="246" t="s">
        <v>10</v>
      </c>
      <c r="J393"/>
      <c r="K393"/>
      <c r="L393"/>
      <c r="M393"/>
      <c r="N393"/>
      <c r="O393"/>
      <c r="P393"/>
    </row>
    <row r="394" spans="1:16" s="423" customFormat="1" ht="13.5" hidden="1" customHeight="1">
      <c r="A394" s="229" t="s">
        <v>672</v>
      </c>
      <c r="B394" s="230" t="s">
        <v>447</v>
      </c>
      <c r="C394" s="231">
        <v>42970</v>
      </c>
      <c r="D394" s="231" t="s">
        <v>203</v>
      </c>
      <c r="E394" s="230" t="s">
        <v>0</v>
      </c>
      <c r="F394" s="232">
        <v>303571428571</v>
      </c>
      <c r="G394" s="232">
        <v>303571428571</v>
      </c>
      <c r="H394" s="233" t="s">
        <v>427</v>
      </c>
      <c r="I394" s="229" t="s">
        <v>26</v>
      </c>
      <c r="J394"/>
      <c r="K394"/>
      <c r="L394"/>
      <c r="M394"/>
      <c r="N394"/>
      <c r="O394"/>
      <c r="P394"/>
    </row>
    <row r="395" spans="1:16" s="423" customFormat="1" ht="13.9" hidden="1" customHeight="1">
      <c r="A395" s="229" t="s">
        <v>668</v>
      </c>
      <c r="B395" s="230" t="s">
        <v>447</v>
      </c>
      <c r="C395" s="231">
        <v>42970</v>
      </c>
      <c r="D395" s="231" t="s">
        <v>203</v>
      </c>
      <c r="E395" s="230" t="s">
        <v>0</v>
      </c>
      <c r="F395" s="232">
        <v>41105560495</v>
      </c>
      <c r="G395" s="232">
        <v>41105560495</v>
      </c>
      <c r="H395" s="233" t="s">
        <v>427</v>
      </c>
      <c r="I395" s="229" t="s">
        <v>27</v>
      </c>
      <c r="J395"/>
      <c r="K395"/>
      <c r="L395"/>
      <c r="M395"/>
      <c r="N395"/>
      <c r="O395"/>
      <c r="P395"/>
    </row>
    <row r="396" spans="1:16" s="423" customFormat="1" ht="13.9" hidden="1" customHeight="1">
      <c r="A396" s="229" t="s">
        <v>670</v>
      </c>
      <c r="B396" s="230" t="s">
        <v>447</v>
      </c>
      <c r="C396" s="231">
        <v>42970</v>
      </c>
      <c r="D396" s="231" t="s">
        <v>203</v>
      </c>
      <c r="E396" s="230" t="s">
        <v>0</v>
      </c>
      <c r="F396" s="232">
        <v>4719972237.79</v>
      </c>
      <c r="G396" s="232">
        <v>4719972237.79</v>
      </c>
      <c r="H396" s="233" t="s">
        <v>427</v>
      </c>
      <c r="I396" s="229" t="s">
        <v>430</v>
      </c>
      <c r="J396"/>
      <c r="K396"/>
      <c r="L396"/>
      <c r="M396"/>
      <c r="N396"/>
      <c r="O396"/>
      <c r="P396"/>
    </row>
    <row r="397" spans="1:16" s="423" customFormat="1" ht="13.9" hidden="1" customHeight="1">
      <c r="A397" s="229" t="s">
        <v>670</v>
      </c>
      <c r="B397" s="230" t="s">
        <v>447</v>
      </c>
      <c r="C397" s="231">
        <v>42970</v>
      </c>
      <c r="D397" s="231" t="s">
        <v>203</v>
      </c>
      <c r="E397" s="230" t="s">
        <v>0</v>
      </c>
      <c r="F397" s="232">
        <v>4719972237</v>
      </c>
      <c r="G397" s="232">
        <v>4719972237</v>
      </c>
      <c r="H397" s="233" t="s">
        <v>427</v>
      </c>
      <c r="I397" s="229" t="s">
        <v>430</v>
      </c>
      <c r="J397"/>
      <c r="K397"/>
      <c r="L397"/>
      <c r="M397"/>
      <c r="N397"/>
      <c r="O397"/>
      <c r="P397"/>
    </row>
    <row r="398" spans="1:16" s="423" customFormat="1" ht="13.5" hidden="1" customHeight="1">
      <c r="A398" s="229" t="s">
        <v>671</v>
      </c>
      <c r="B398" s="230" t="s">
        <v>447</v>
      </c>
      <c r="C398" s="231">
        <v>42970</v>
      </c>
      <c r="D398" s="231" t="s">
        <v>203</v>
      </c>
      <c r="E398" s="230" t="s">
        <v>0</v>
      </c>
      <c r="F398" s="232">
        <v>20228296666.669998</v>
      </c>
      <c r="G398" s="232">
        <v>20228296666.669998</v>
      </c>
      <c r="H398" s="233" t="s">
        <v>427</v>
      </c>
      <c r="I398" s="229" t="s">
        <v>430</v>
      </c>
      <c r="J398"/>
      <c r="K398"/>
      <c r="L398"/>
      <c r="M398"/>
      <c r="N398"/>
      <c r="O398"/>
      <c r="P398"/>
    </row>
    <row r="399" spans="1:16" s="424" customFormat="1" ht="14.25" hidden="1" customHeight="1">
      <c r="A399" s="229" t="s">
        <v>671</v>
      </c>
      <c r="B399" s="230" t="s">
        <v>447</v>
      </c>
      <c r="C399" s="231">
        <v>42970</v>
      </c>
      <c r="D399" s="231" t="s">
        <v>203</v>
      </c>
      <c r="E399" s="230" t="s">
        <v>0</v>
      </c>
      <c r="F399" s="232">
        <v>20228296666</v>
      </c>
      <c r="G399" s="232">
        <v>20228296666</v>
      </c>
      <c r="H399" s="233" t="s">
        <v>427</v>
      </c>
      <c r="I399" s="229" t="s">
        <v>430</v>
      </c>
      <c r="J399"/>
      <c r="K399"/>
      <c r="L399"/>
      <c r="M399"/>
      <c r="N399"/>
      <c r="O399"/>
      <c r="P399"/>
    </row>
    <row r="400" spans="1:16" s="423" customFormat="1" ht="13.9" hidden="1" customHeight="1">
      <c r="A400" s="246" t="s">
        <v>465</v>
      </c>
      <c r="B400" s="247" t="s">
        <v>447</v>
      </c>
      <c r="C400" s="248">
        <v>42937</v>
      </c>
      <c r="D400" s="248" t="s">
        <v>203</v>
      </c>
      <c r="E400" s="247" t="s">
        <v>0</v>
      </c>
      <c r="F400" s="249">
        <v>37771380286</v>
      </c>
      <c r="G400" s="249">
        <v>37771380286</v>
      </c>
      <c r="H400" s="250" t="s">
        <v>427</v>
      </c>
      <c r="I400" s="246" t="s">
        <v>430</v>
      </c>
      <c r="J400"/>
      <c r="K400"/>
      <c r="L400"/>
      <c r="M400"/>
      <c r="N400"/>
      <c r="O400"/>
      <c r="P400"/>
    </row>
    <row r="401" spans="1:16" s="423" customFormat="1" ht="14.25" hidden="1" customHeight="1">
      <c r="A401" s="246" t="s">
        <v>466</v>
      </c>
      <c r="B401" s="247" t="s">
        <v>447</v>
      </c>
      <c r="C401" s="248">
        <v>42939</v>
      </c>
      <c r="D401" s="248" t="s">
        <v>203</v>
      </c>
      <c r="E401" s="421" t="s">
        <v>0</v>
      </c>
      <c r="F401" s="249">
        <v>86635810095.230011</v>
      </c>
      <c r="G401" s="249">
        <v>86635810095.230011</v>
      </c>
      <c r="H401" s="250" t="s">
        <v>427</v>
      </c>
      <c r="I401" s="246" t="s">
        <v>26</v>
      </c>
      <c r="J401"/>
      <c r="K401"/>
      <c r="L401"/>
      <c r="M401"/>
      <c r="N401"/>
      <c r="O401"/>
      <c r="P401"/>
    </row>
    <row r="402" spans="1:16" s="423" customFormat="1" ht="14.25" hidden="1" customHeight="1">
      <c r="A402" s="246" t="s">
        <v>466</v>
      </c>
      <c r="B402" s="247" t="s">
        <v>447</v>
      </c>
      <c r="C402" s="248">
        <v>42937</v>
      </c>
      <c r="D402" s="248" t="s">
        <v>203</v>
      </c>
      <c r="E402" s="421" t="s">
        <v>0</v>
      </c>
      <c r="F402" s="249">
        <v>86635810095</v>
      </c>
      <c r="G402" s="249">
        <v>86635810095</v>
      </c>
      <c r="H402" s="250" t="s">
        <v>427</v>
      </c>
      <c r="I402" s="246" t="s">
        <v>427</v>
      </c>
      <c r="J402"/>
      <c r="K402"/>
      <c r="L402"/>
      <c r="M402"/>
      <c r="N402"/>
      <c r="O402"/>
      <c r="P402"/>
    </row>
    <row r="403" spans="1:16" s="424" customFormat="1" ht="14.25" hidden="1" customHeight="1">
      <c r="A403" s="246" t="s">
        <v>496</v>
      </c>
      <c r="B403" s="247" t="s">
        <v>447</v>
      </c>
      <c r="C403" s="248">
        <v>42926</v>
      </c>
      <c r="D403" s="248" t="s">
        <v>203</v>
      </c>
      <c r="E403" s="421" t="s">
        <v>0</v>
      </c>
      <c r="F403" s="249">
        <v>1800000000000</v>
      </c>
      <c r="G403" s="249">
        <v>1800000000000</v>
      </c>
      <c r="H403" s="250" t="s">
        <v>427</v>
      </c>
      <c r="I403" s="246" t="s">
        <v>431</v>
      </c>
      <c r="J403"/>
      <c r="K403"/>
      <c r="L403"/>
      <c r="M403"/>
      <c r="N403"/>
      <c r="O403"/>
      <c r="P403"/>
    </row>
    <row r="404" spans="1:16" s="423" customFormat="1" hidden="1">
      <c r="A404" s="246" t="s">
        <v>473</v>
      </c>
      <c r="B404" s="247" t="s">
        <v>447</v>
      </c>
      <c r="C404" s="248">
        <v>42941</v>
      </c>
      <c r="D404" s="248" t="s">
        <v>203</v>
      </c>
      <c r="E404" s="247" t="s">
        <v>0</v>
      </c>
      <c r="F404" s="249">
        <v>65370265112</v>
      </c>
      <c r="G404" s="249">
        <v>65370265112</v>
      </c>
      <c r="H404" s="250" t="s">
        <v>427</v>
      </c>
      <c r="I404" s="246" t="s">
        <v>479</v>
      </c>
      <c r="J404"/>
      <c r="K404"/>
      <c r="L404"/>
      <c r="M404"/>
      <c r="N404"/>
      <c r="O404"/>
      <c r="P404"/>
    </row>
    <row r="405" spans="1:16" ht="15.75" hidden="1" customHeight="1">
      <c r="A405" s="246" t="s">
        <v>475</v>
      </c>
      <c r="B405" s="247" t="s">
        <v>447</v>
      </c>
      <c r="C405" s="248">
        <v>42946</v>
      </c>
      <c r="D405" s="248" t="s">
        <v>203</v>
      </c>
      <c r="E405" s="247" t="s">
        <v>0</v>
      </c>
      <c r="F405" s="249">
        <v>146896319500</v>
      </c>
      <c r="G405" s="249">
        <v>146896319500</v>
      </c>
      <c r="H405" s="250" t="s">
        <v>427</v>
      </c>
      <c r="I405" s="246" t="s">
        <v>228</v>
      </c>
    </row>
    <row r="406" spans="1:16" ht="15.75" hidden="1" customHeight="1">
      <c r="A406" s="229" t="s">
        <v>667</v>
      </c>
      <c r="B406" s="230" t="s">
        <v>447</v>
      </c>
      <c r="C406" s="231">
        <v>42970</v>
      </c>
      <c r="D406" s="231" t="s">
        <v>203</v>
      </c>
      <c r="E406" s="230" t="s">
        <v>0</v>
      </c>
      <c r="F406" s="232">
        <v>41262588661</v>
      </c>
      <c r="G406" s="232">
        <v>41262588661</v>
      </c>
      <c r="H406" s="233" t="s">
        <v>427</v>
      </c>
      <c r="I406" s="229" t="s">
        <v>27</v>
      </c>
    </row>
    <row r="407" spans="1:16" ht="15.75" hidden="1" customHeight="1">
      <c r="A407" s="246" t="s">
        <v>474</v>
      </c>
      <c r="B407" s="247" t="s">
        <v>447</v>
      </c>
      <c r="C407" s="248">
        <v>42941</v>
      </c>
      <c r="D407" s="248" t="s">
        <v>203</v>
      </c>
      <c r="E407" s="247" t="s">
        <v>0</v>
      </c>
      <c r="F407" s="249">
        <v>89256239330</v>
      </c>
      <c r="G407" s="249">
        <v>89256239330</v>
      </c>
      <c r="H407" s="250" t="s">
        <v>427</v>
      </c>
      <c r="I407" s="246" t="s">
        <v>479</v>
      </c>
    </row>
    <row r="408" spans="1:16" ht="15.75" hidden="1" customHeight="1">
      <c r="A408" s="246" t="s">
        <v>462</v>
      </c>
      <c r="B408" s="247" t="s">
        <v>447</v>
      </c>
      <c r="C408" s="248">
        <v>42939</v>
      </c>
      <c r="D408" s="248" t="s">
        <v>203</v>
      </c>
      <c r="E408" s="421" t="s">
        <v>0</v>
      </c>
      <c r="F408" s="249">
        <v>68930832179</v>
      </c>
      <c r="G408" s="249">
        <v>68930832179</v>
      </c>
      <c r="H408" s="250" t="s">
        <v>427</v>
      </c>
      <c r="I408" s="246" t="s">
        <v>27</v>
      </c>
    </row>
    <row r="409" spans="1:16" ht="15.75" hidden="1" customHeight="1">
      <c r="A409" s="246" t="s">
        <v>463</v>
      </c>
      <c r="B409" s="247" t="s">
        <v>447</v>
      </c>
      <c r="C409" s="248">
        <v>42939</v>
      </c>
      <c r="D409" s="248" t="s">
        <v>203</v>
      </c>
      <c r="E409" s="421" t="s">
        <v>0</v>
      </c>
      <c r="F409" s="249">
        <v>93321844571</v>
      </c>
      <c r="G409" s="249">
        <v>93321844571</v>
      </c>
      <c r="H409" s="250" t="s">
        <v>427</v>
      </c>
      <c r="I409" s="246" t="s">
        <v>10</v>
      </c>
    </row>
    <row r="410" spans="1:16" ht="15.75" hidden="1" customHeight="1">
      <c r="A410" s="246" t="s">
        <v>464</v>
      </c>
      <c r="B410" s="247" t="s">
        <v>447</v>
      </c>
      <c r="C410" s="248">
        <v>42937</v>
      </c>
      <c r="D410" s="248" t="s">
        <v>203</v>
      </c>
      <c r="E410" s="247" t="s">
        <v>0</v>
      </c>
      <c r="F410" s="249">
        <v>11685541055</v>
      </c>
      <c r="G410" s="249">
        <v>11685541055</v>
      </c>
      <c r="H410" s="250" t="s">
        <v>427</v>
      </c>
      <c r="I410" s="246" t="s">
        <v>430</v>
      </c>
    </row>
    <row r="411" spans="1:16" ht="15.75" hidden="1" customHeight="1">
      <c r="A411" s="229" t="s">
        <v>669</v>
      </c>
      <c r="B411" s="230" t="s">
        <v>447</v>
      </c>
      <c r="C411" s="231">
        <v>42970</v>
      </c>
      <c r="D411" s="231" t="s">
        <v>203</v>
      </c>
      <c r="E411" s="230" t="s">
        <v>0</v>
      </c>
      <c r="F411" s="232">
        <v>37386689750.080002</v>
      </c>
      <c r="G411" s="232">
        <v>37386689750.080002</v>
      </c>
      <c r="H411" s="233" t="s">
        <v>427</v>
      </c>
      <c r="I411" s="229" t="s">
        <v>26</v>
      </c>
    </row>
    <row r="412" spans="1:16" ht="15.75" hidden="1" customHeight="1">
      <c r="A412" s="246" t="s">
        <v>689</v>
      </c>
      <c r="B412" s="247" t="s">
        <v>191</v>
      </c>
      <c r="C412" s="248">
        <v>42944</v>
      </c>
      <c r="D412" s="248" t="s">
        <v>203</v>
      </c>
      <c r="E412" s="421" t="s">
        <v>0</v>
      </c>
      <c r="F412" s="249">
        <v>634489779</v>
      </c>
      <c r="G412" s="249">
        <v>634489779</v>
      </c>
      <c r="H412" s="250" t="s">
        <v>427</v>
      </c>
      <c r="I412" s="246" t="s">
        <v>225</v>
      </c>
    </row>
    <row r="413" spans="1:16" ht="15.75" hidden="1" customHeight="1">
      <c r="A413" s="246" t="s">
        <v>685</v>
      </c>
      <c r="B413" s="247" t="s">
        <v>191</v>
      </c>
      <c r="C413" s="248">
        <v>42948</v>
      </c>
      <c r="D413" s="248" t="s">
        <v>203</v>
      </c>
      <c r="E413" s="247" t="s">
        <v>0</v>
      </c>
      <c r="F413" s="249">
        <v>647393.52</v>
      </c>
      <c r="G413" s="249">
        <v>647393.52</v>
      </c>
      <c r="H413" s="250" t="s">
        <v>427</v>
      </c>
      <c r="I413" s="246" t="s">
        <v>10</v>
      </c>
    </row>
    <row r="414" spans="1:16" ht="15.75" hidden="1" customHeight="1">
      <c r="A414" s="246" t="s">
        <v>685</v>
      </c>
      <c r="B414" s="247" t="s">
        <v>191</v>
      </c>
      <c r="C414" s="248">
        <v>42948</v>
      </c>
      <c r="D414" s="248" t="s">
        <v>203</v>
      </c>
      <c r="E414" s="247" t="s">
        <v>0</v>
      </c>
      <c r="F414" s="249">
        <v>102202.41</v>
      </c>
      <c r="G414" s="249">
        <v>102202.41</v>
      </c>
      <c r="H414" s="250" t="s">
        <v>427</v>
      </c>
      <c r="I414" s="246" t="s">
        <v>10</v>
      </c>
    </row>
    <row r="415" spans="1:16" ht="15.75" hidden="1" customHeight="1">
      <c r="A415" s="246" t="s">
        <v>265</v>
      </c>
      <c r="B415" s="247" t="s">
        <v>15</v>
      </c>
      <c r="C415" s="248">
        <v>42931</v>
      </c>
      <c r="D415" s="248" t="s">
        <v>203</v>
      </c>
      <c r="E415" s="247" t="s">
        <v>0</v>
      </c>
      <c r="F415" s="249">
        <v>3142584526</v>
      </c>
      <c r="G415" s="249">
        <v>3142584526</v>
      </c>
      <c r="H415" s="250" t="s">
        <v>27</v>
      </c>
      <c r="I415" s="246" t="s">
        <v>27</v>
      </c>
    </row>
    <row r="416" spans="1:16" ht="15.75" hidden="1" customHeight="1">
      <c r="A416" s="246" t="s">
        <v>267</v>
      </c>
      <c r="B416" s="247" t="s">
        <v>15</v>
      </c>
      <c r="C416" s="248">
        <v>42924</v>
      </c>
      <c r="D416" s="248" t="s">
        <v>203</v>
      </c>
      <c r="E416" s="421" t="s">
        <v>0</v>
      </c>
      <c r="F416" s="249">
        <v>262632966455</v>
      </c>
      <c r="G416" s="249">
        <v>262632966455</v>
      </c>
      <c r="H416" s="250" t="s">
        <v>27</v>
      </c>
      <c r="I416" s="246" t="s">
        <v>428</v>
      </c>
    </row>
    <row r="417" spans="1:9" ht="15.75" hidden="1" customHeight="1">
      <c r="A417" s="246" t="s">
        <v>269</v>
      </c>
      <c r="B417" s="247" t="s">
        <v>15</v>
      </c>
      <c r="C417" s="248">
        <v>42927</v>
      </c>
      <c r="D417" s="248" t="s">
        <v>203</v>
      </c>
      <c r="E417" s="421" t="s">
        <v>0</v>
      </c>
      <c r="F417" s="249">
        <v>5813753521</v>
      </c>
      <c r="G417" s="249">
        <v>5813753521</v>
      </c>
      <c r="H417" s="250" t="s">
        <v>27</v>
      </c>
      <c r="I417" s="246" t="s">
        <v>27</v>
      </c>
    </row>
    <row r="418" spans="1:9" ht="15.75" hidden="1" customHeight="1">
      <c r="A418" s="246" t="s">
        <v>280</v>
      </c>
      <c r="B418" s="247" t="s">
        <v>15</v>
      </c>
      <c r="C418" s="248">
        <v>42930</v>
      </c>
      <c r="D418" s="248" t="s">
        <v>203</v>
      </c>
      <c r="E418" s="421" t="s">
        <v>0</v>
      </c>
      <c r="F418" s="249">
        <v>3865464421</v>
      </c>
      <c r="G418" s="249">
        <v>3865464421</v>
      </c>
      <c r="H418" s="250" t="s">
        <v>27</v>
      </c>
      <c r="I418" s="246" t="s">
        <v>27</v>
      </c>
    </row>
    <row r="419" spans="1:9" ht="15.75" hidden="1" customHeight="1">
      <c r="A419" s="246" t="s">
        <v>261</v>
      </c>
      <c r="B419" s="247" t="s">
        <v>15</v>
      </c>
      <c r="C419" s="248">
        <v>42924</v>
      </c>
      <c r="D419" s="248" t="s">
        <v>203</v>
      </c>
      <c r="E419" s="247" t="s">
        <v>0</v>
      </c>
      <c r="F419" s="249">
        <v>18919163408</v>
      </c>
      <c r="G419" s="249">
        <v>18919163408</v>
      </c>
      <c r="H419" s="250" t="s">
        <v>27</v>
      </c>
      <c r="I419" s="246" t="s">
        <v>27</v>
      </c>
    </row>
    <row r="420" spans="1:9" ht="15.75" hidden="1" customHeight="1">
      <c r="A420" s="246" t="s">
        <v>684</v>
      </c>
      <c r="B420" s="247" t="s">
        <v>683</v>
      </c>
      <c r="C420" s="248">
        <v>42941</v>
      </c>
      <c r="D420" s="248" t="s">
        <v>203</v>
      </c>
      <c r="E420" s="247" t="s">
        <v>0</v>
      </c>
      <c r="F420" s="249">
        <v>108350000</v>
      </c>
      <c r="G420" s="249">
        <v>108350000</v>
      </c>
      <c r="H420" s="250" t="s">
        <v>27</v>
      </c>
      <c r="I420" s="246" t="s">
        <v>686</v>
      </c>
    </row>
    <row r="421" spans="1:9" ht="15.75" hidden="1" customHeight="1">
      <c r="A421" s="246" t="s">
        <v>255</v>
      </c>
      <c r="B421" s="247" t="s">
        <v>15</v>
      </c>
      <c r="C421" s="248">
        <v>42924</v>
      </c>
      <c r="D421" s="248" t="s">
        <v>203</v>
      </c>
      <c r="E421" s="247" t="s">
        <v>0</v>
      </c>
      <c r="F421" s="249">
        <v>65358302185</v>
      </c>
      <c r="G421" s="249">
        <v>65358302185</v>
      </c>
      <c r="H421" s="250" t="s">
        <v>26</v>
      </c>
      <c r="I421" s="246" t="s">
        <v>26</v>
      </c>
    </row>
    <row r="422" spans="1:9" ht="15.75" hidden="1" customHeight="1">
      <c r="A422" s="246" t="s">
        <v>262</v>
      </c>
      <c r="B422" s="247" t="s">
        <v>15</v>
      </c>
      <c r="C422" s="248">
        <v>42920</v>
      </c>
      <c r="D422" s="248" t="s">
        <v>203</v>
      </c>
      <c r="E422" s="247" t="s">
        <v>0</v>
      </c>
      <c r="F422" s="249">
        <v>118716586204</v>
      </c>
      <c r="G422" s="249">
        <v>118716586204</v>
      </c>
      <c r="H422" s="250" t="s">
        <v>26</v>
      </c>
      <c r="I422" s="246" t="s">
        <v>26</v>
      </c>
    </row>
    <row r="423" spans="1:9" ht="15.75" hidden="1" customHeight="1">
      <c r="A423" s="246" t="s">
        <v>504</v>
      </c>
      <c r="B423" s="247" t="s">
        <v>15</v>
      </c>
      <c r="C423" s="248">
        <v>42925</v>
      </c>
      <c r="D423" s="248" t="s">
        <v>203</v>
      </c>
      <c r="E423" s="247" t="s">
        <v>0</v>
      </c>
      <c r="F423" s="249">
        <v>149877990045</v>
      </c>
      <c r="G423" s="249">
        <v>149877990045</v>
      </c>
      <c r="H423" s="250" t="s">
        <v>26</v>
      </c>
      <c r="I423" s="246" t="s">
        <v>26</v>
      </c>
    </row>
    <row r="424" spans="1:9" ht="15.75" hidden="1" customHeight="1">
      <c r="A424" s="246" t="s">
        <v>196</v>
      </c>
      <c r="B424" s="247" t="s">
        <v>191</v>
      </c>
      <c r="C424" s="248">
        <v>42943</v>
      </c>
      <c r="D424" s="248" t="s">
        <v>203</v>
      </c>
      <c r="E424" s="247" t="s">
        <v>0</v>
      </c>
      <c r="F424" s="249">
        <v>267564091</v>
      </c>
      <c r="G424" s="249">
        <v>267564091</v>
      </c>
      <c r="H424" s="250" t="s">
        <v>26</v>
      </c>
      <c r="I424" s="246" t="s">
        <v>26</v>
      </c>
    </row>
    <row r="425" spans="1:9" ht="15.75" hidden="1" customHeight="1">
      <c r="A425" s="246" t="s">
        <v>502</v>
      </c>
      <c r="B425" s="247" t="s">
        <v>15</v>
      </c>
      <c r="C425" s="248">
        <v>42948</v>
      </c>
      <c r="D425" s="248" t="s">
        <v>203</v>
      </c>
      <c r="E425" s="247" t="s">
        <v>0</v>
      </c>
      <c r="F425" s="249">
        <v>104274808294</v>
      </c>
      <c r="G425" s="249">
        <v>104274808294</v>
      </c>
      <c r="H425" s="250" t="s">
        <v>10</v>
      </c>
      <c r="I425" s="246" t="s">
        <v>259</v>
      </c>
    </row>
    <row r="426" spans="1:9" ht="15.75" hidden="1" customHeight="1">
      <c r="A426" s="246" t="s">
        <v>502</v>
      </c>
      <c r="B426" s="247" t="s">
        <v>15</v>
      </c>
      <c r="C426" s="248">
        <v>42920</v>
      </c>
      <c r="D426" s="248" t="s">
        <v>203</v>
      </c>
      <c r="E426" s="247" t="s">
        <v>0</v>
      </c>
      <c r="F426" s="249">
        <v>98913528753</v>
      </c>
      <c r="G426" s="249">
        <v>98913528753</v>
      </c>
      <c r="H426" s="250" t="s">
        <v>10</v>
      </c>
      <c r="I426" s="246" t="s">
        <v>259</v>
      </c>
    </row>
    <row r="427" spans="1:9" ht="15.75" hidden="1" customHeight="1">
      <c r="A427" s="246" t="s">
        <v>480</v>
      </c>
      <c r="B427" s="247" t="s">
        <v>15</v>
      </c>
      <c r="C427" s="248">
        <v>42930</v>
      </c>
      <c r="D427" s="248" t="s">
        <v>203</v>
      </c>
      <c r="E427" s="421" t="s">
        <v>0</v>
      </c>
      <c r="F427" s="249">
        <v>18644704860</v>
      </c>
      <c r="G427" s="249">
        <v>18644704860</v>
      </c>
      <c r="H427" s="250" t="s">
        <v>10</v>
      </c>
      <c r="I427" s="246" t="s">
        <v>259</v>
      </c>
    </row>
    <row r="428" spans="1:9" ht="15.75" hidden="1" customHeight="1">
      <c r="A428" s="246" t="s">
        <v>482</v>
      </c>
      <c r="B428" s="247" t="s">
        <v>15</v>
      </c>
      <c r="C428" s="248">
        <v>42924</v>
      </c>
      <c r="D428" s="248" t="s">
        <v>203</v>
      </c>
      <c r="E428" s="421" t="s">
        <v>0</v>
      </c>
      <c r="F428" s="249">
        <v>280928467177</v>
      </c>
      <c r="G428" s="249">
        <v>280928467177</v>
      </c>
      <c r="H428" s="250" t="s">
        <v>10</v>
      </c>
      <c r="I428" s="246" t="s">
        <v>264</v>
      </c>
    </row>
    <row r="429" spans="1:9" ht="15.75" hidden="1" customHeight="1">
      <c r="A429" s="434" t="s">
        <v>453</v>
      </c>
      <c r="B429" s="428" t="s">
        <v>449</v>
      </c>
      <c r="C429" s="429">
        <v>42567</v>
      </c>
      <c r="D429" s="429" t="s">
        <v>203</v>
      </c>
      <c r="E429" s="430" t="s">
        <v>1</v>
      </c>
      <c r="F429" s="431">
        <v>1830290.4999999981</v>
      </c>
      <c r="G429" s="431">
        <v>1830290.4999999981</v>
      </c>
      <c r="H429" s="433" t="s">
        <v>28</v>
      </c>
      <c r="I429" s="434" t="s">
        <v>228</v>
      </c>
    </row>
    <row r="430" spans="1:9" ht="15.75" hidden="1" customHeight="1">
      <c r="A430" s="434" t="s">
        <v>493</v>
      </c>
      <c r="B430" s="428" t="s">
        <v>449</v>
      </c>
      <c r="C430" s="429">
        <v>42929</v>
      </c>
      <c r="D430" s="429" t="s">
        <v>203</v>
      </c>
      <c r="E430" s="430" t="s">
        <v>1</v>
      </c>
      <c r="F430" s="431">
        <v>367285315</v>
      </c>
      <c r="G430" s="431">
        <v>367285315</v>
      </c>
      <c r="H430" s="433" t="s">
        <v>28</v>
      </c>
      <c r="I430" s="434" t="s">
        <v>300</v>
      </c>
    </row>
    <row r="431" spans="1:9" ht="15.75" hidden="1" customHeight="1">
      <c r="A431" s="434" t="s">
        <v>661</v>
      </c>
      <c r="B431" s="428" t="s">
        <v>448</v>
      </c>
      <c r="C431" s="429">
        <v>42962</v>
      </c>
      <c r="D431" s="429" t="s">
        <v>203</v>
      </c>
      <c r="E431" s="428" t="s">
        <v>1</v>
      </c>
      <c r="F431" s="431">
        <v>64453785</v>
      </c>
      <c r="G431" s="431">
        <v>64453785</v>
      </c>
      <c r="H431" s="433" t="s">
        <v>28</v>
      </c>
      <c r="I431" s="434" t="s">
        <v>228</v>
      </c>
    </row>
    <row r="432" spans="1:9" ht="15.75" hidden="1" customHeight="1">
      <c r="A432" s="434" t="s">
        <v>247</v>
      </c>
      <c r="B432" s="428" t="s">
        <v>448</v>
      </c>
      <c r="C432" s="429">
        <v>42571</v>
      </c>
      <c r="D432" s="429" t="s">
        <v>203</v>
      </c>
      <c r="E432" s="430" t="s">
        <v>1</v>
      </c>
      <c r="F432" s="431">
        <v>471136901</v>
      </c>
      <c r="G432" s="431">
        <v>471136901</v>
      </c>
      <c r="H432" s="433" t="s">
        <v>28</v>
      </c>
      <c r="I432" s="434" t="s">
        <v>228</v>
      </c>
    </row>
    <row r="433" spans="1:9" ht="15.75" hidden="1" customHeight="1">
      <c r="A433" s="434" t="s">
        <v>248</v>
      </c>
      <c r="B433" s="428" t="s">
        <v>448</v>
      </c>
      <c r="C433" s="429">
        <v>42571</v>
      </c>
      <c r="D433" s="429" t="s">
        <v>203</v>
      </c>
      <c r="E433" s="430" t="s">
        <v>1</v>
      </c>
      <c r="F433" s="431">
        <v>143789531</v>
      </c>
      <c r="G433" s="431">
        <v>143789531</v>
      </c>
      <c r="H433" s="433" t="s">
        <v>28</v>
      </c>
      <c r="I433" s="434" t="s">
        <v>228</v>
      </c>
    </row>
    <row r="434" spans="1:9" ht="15.75" hidden="1" customHeight="1">
      <c r="A434" s="434" t="s">
        <v>666</v>
      </c>
      <c r="B434" s="428" t="s">
        <v>448</v>
      </c>
      <c r="C434" s="429">
        <v>42962</v>
      </c>
      <c r="D434" s="429" t="s">
        <v>203</v>
      </c>
      <c r="E434" s="428" t="s">
        <v>1</v>
      </c>
      <c r="F434" s="431">
        <v>31731492</v>
      </c>
      <c r="G434" s="431">
        <v>31731492</v>
      </c>
      <c r="H434" s="433" t="s">
        <v>28</v>
      </c>
      <c r="I434" s="434" t="s">
        <v>228</v>
      </c>
    </row>
    <row r="435" spans="1:9" ht="15.75" hidden="1" customHeight="1">
      <c r="A435" s="434" t="s">
        <v>453</v>
      </c>
      <c r="B435" s="428" t="s">
        <v>448</v>
      </c>
      <c r="C435" s="429">
        <v>42567</v>
      </c>
      <c r="D435" s="429" t="s">
        <v>203</v>
      </c>
      <c r="E435" s="428" t="s">
        <v>1</v>
      </c>
      <c r="F435" s="431">
        <v>2881507</v>
      </c>
      <c r="G435" s="431">
        <v>2881507</v>
      </c>
      <c r="H435" s="433" t="s">
        <v>28</v>
      </c>
      <c r="I435" s="434" t="s">
        <v>228</v>
      </c>
    </row>
    <row r="436" spans="1:9" ht="15.75" hidden="1" customHeight="1">
      <c r="A436" s="434" t="s">
        <v>664</v>
      </c>
      <c r="B436" s="428" t="s">
        <v>448</v>
      </c>
      <c r="C436" s="429">
        <v>42962</v>
      </c>
      <c r="D436" s="429" t="s">
        <v>203</v>
      </c>
      <c r="E436" s="428" t="s">
        <v>1</v>
      </c>
      <c r="F436" s="431">
        <v>7949882</v>
      </c>
      <c r="G436" s="431">
        <v>7949882</v>
      </c>
      <c r="H436" s="433" t="s">
        <v>28</v>
      </c>
      <c r="I436" s="434" t="s">
        <v>228</v>
      </c>
    </row>
    <row r="437" spans="1:9" ht="15.75" hidden="1" customHeight="1">
      <c r="A437" s="434" t="s">
        <v>665</v>
      </c>
      <c r="B437" s="428" t="s">
        <v>448</v>
      </c>
      <c r="C437" s="429">
        <v>42962</v>
      </c>
      <c r="D437" s="429" t="s">
        <v>203</v>
      </c>
      <c r="E437" s="428" t="s">
        <v>1</v>
      </c>
      <c r="F437" s="431">
        <v>23402244</v>
      </c>
      <c r="G437" s="431">
        <v>23402244</v>
      </c>
      <c r="H437" s="433" t="s">
        <v>28</v>
      </c>
      <c r="I437" s="434" t="s">
        <v>228</v>
      </c>
    </row>
    <row r="438" spans="1:9" ht="15.75" hidden="1" customHeight="1">
      <c r="A438" s="434" t="s">
        <v>662</v>
      </c>
      <c r="B438" s="428" t="s">
        <v>448</v>
      </c>
      <c r="C438" s="429">
        <v>42962</v>
      </c>
      <c r="D438" s="429" t="s">
        <v>203</v>
      </c>
      <c r="E438" s="428" t="s">
        <v>1</v>
      </c>
      <c r="F438" s="431">
        <v>49730443</v>
      </c>
      <c r="G438" s="431">
        <v>49730443</v>
      </c>
      <c r="H438" s="433" t="s">
        <v>28</v>
      </c>
      <c r="I438" s="434" t="s">
        <v>228</v>
      </c>
    </row>
    <row r="439" spans="1:9" ht="15.75" hidden="1" customHeight="1">
      <c r="A439" s="434" t="s">
        <v>663</v>
      </c>
      <c r="B439" s="428" t="s">
        <v>448</v>
      </c>
      <c r="C439" s="429">
        <v>42962</v>
      </c>
      <c r="D439" s="429" t="s">
        <v>203</v>
      </c>
      <c r="E439" s="428" t="s">
        <v>1</v>
      </c>
      <c r="F439" s="431">
        <v>12942708</v>
      </c>
      <c r="G439" s="431">
        <v>12942708</v>
      </c>
      <c r="H439" s="433" t="s">
        <v>28</v>
      </c>
      <c r="I439" s="434" t="s">
        <v>228</v>
      </c>
    </row>
    <row r="440" spans="1:9" ht="15.75" hidden="1" customHeight="1">
      <c r="A440" s="434" t="s">
        <v>760</v>
      </c>
      <c r="B440" s="428" t="s">
        <v>447</v>
      </c>
      <c r="C440" s="429">
        <v>42971</v>
      </c>
      <c r="D440" s="429" t="s">
        <v>203</v>
      </c>
      <c r="E440" s="430" t="s">
        <v>1</v>
      </c>
      <c r="F440" s="431">
        <v>127726028</v>
      </c>
      <c r="G440" s="431">
        <v>127726028</v>
      </c>
      <c r="H440" s="433" t="s">
        <v>28</v>
      </c>
      <c r="I440" s="433" t="s">
        <v>28</v>
      </c>
    </row>
    <row r="441" spans="1:9" ht="15.75" hidden="1" customHeight="1">
      <c r="A441" s="434" t="s">
        <v>661</v>
      </c>
      <c r="B441" s="428" t="s">
        <v>447</v>
      </c>
      <c r="C441" s="429">
        <v>42962</v>
      </c>
      <c r="D441" s="429" t="s">
        <v>203</v>
      </c>
      <c r="E441" s="428" t="s">
        <v>1</v>
      </c>
      <c r="F441" s="431">
        <v>527713000</v>
      </c>
      <c r="G441" s="431">
        <v>527713000</v>
      </c>
      <c r="H441" s="433" t="s">
        <v>28</v>
      </c>
      <c r="I441" s="434" t="s">
        <v>228</v>
      </c>
    </row>
    <row r="442" spans="1:9" ht="15.75" hidden="1" customHeight="1">
      <c r="A442" s="434" t="s">
        <v>247</v>
      </c>
      <c r="B442" s="428" t="s">
        <v>447</v>
      </c>
      <c r="C442" s="429">
        <v>42571</v>
      </c>
      <c r="D442" s="429" t="s">
        <v>203</v>
      </c>
      <c r="E442" s="430" t="s">
        <v>1</v>
      </c>
      <c r="F442" s="431">
        <v>1320744000</v>
      </c>
      <c r="G442" s="431">
        <v>1320744000</v>
      </c>
      <c r="H442" s="433" t="s">
        <v>28</v>
      </c>
      <c r="I442" s="434" t="s">
        <v>228</v>
      </c>
    </row>
    <row r="443" spans="1:9" ht="15.75" hidden="1" customHeight="1">
      <c r="A443" s="434" t="s">
        <v>248</v>
      </c>
      <c r="B443" s="428" t="s">
        <v>447</v>
      </c>
      <c r="C443" s="429">
        <v>42571</v>
      </c>
      <c r="D443" s="429" t="s">
        <v>203</v>
      </c>
      <c r="E443" s="430" t="s">
        <v>1</v>
      </c>
      <c r="F443" s="431">
        <v>403086999.99999994</v>
      </c>
      <c r="G443" s="431">
        <v>403086999.99999994</v>
      </c>
      <c r="H443" s="433" t="s">
        <v>28</v>
      </c>
      <c r="I443" s="434" t="s">
        <v>228</v>
      </c>
    </row>
    <row r="444" spans="1:9" ht="15.75" hidden="1" customHeight="1">
      <c r="A444" s="434" t="s">
        <v>666</v>
      </c>
      <c r="B444" s="428" t="s">
        <v>447</v>
      </c>
      <c r="C444" s="429">
        <v>42962</v>
      </c>
      <c r="D444" s="429" t="s">
        <v>203</v>
      </c>
      <c r="E444" s="428" t="s">
        <v>1</v>
      </c>
      <c r="F444" s="431">
        <v>193334000</v>
      </c>
      <c r="G444" s="431">
        <v>193334000</v>
      </c>
      <c r="H444" s="433" t="s">
        <v>28</v>
      </c>
      <c r="I444" s="434" t="s">
        <v>228</v>
      </c>
    </row>
    <row r="445" spans="1:9" ht="15.75" hidden="1" customHeight="1">
      <c r="A445" s="434" t="s">
        <v>664</v>
      </c>
      <c r="B445" s="428" t="s">
        <v>447</v>
      </c>
      <c r="C445" s="429">
        <v>42962</v>
      </c>
      <c r="D445" s="429" t="s">
        <v>203</v>
      </c>
      <c r="E445" s="428" t="s">
        <v>1</v>
      </c>
      <c r="F445" s="431">
        <v>81478000</v>
      </c>
      <c r="G445" s="431">
        <v>81478000</v>
      </c>
      <c r="H445" s="433" t="s">
        <v>28</v>
      </c>
      <c r="I445" s="434" t="s">
        <v>228</v>
      </c>
    </row>
    <row r="446" spans="1:9" ht="15.75" hidden="1" customHeight="1">
      <c r="A446" s="434" t="s">
        <v>665</v>
      </c>
      <c r="B446" s="428" t="s">
        <v>447</v>
      </c>
      <c r="C446" s="429">
        <v>42962</v>
      </c>
      <c r="D446" s="429" t="s">
        <v>203</v>
      </c>
      <c r="E446" s="428" t="s">
        <v>1</v>
      </c>
      <c r="F446" s="431">
        <v>262871000</v>
      </c>
      <c r="G446" s="431">
        <v>262871000</v>
      </c>
      <c r="H446" s="433" t="s">
        <v>28</v>
      </c>
      <c r="I446" s="434" t="s">
        <v>228</v>
      </c>
    </row>
    <row r="447" spans="1:9" ht="15.75" hidden="1" customHeight="1">
      <c r="A447" s="434" t="s">
        <v>662</v>
      </c>
      <c r="B447" s="428" t="s">
        <v>447</v>
      </c>
      <c r="C447" s="429">
        <v>42962</v>
      </c>
      <c r="D447" s="429" t="s">
        <v>203</v>
      </c>
      <c r="E447" s="428" t="s">
        <v>1</v>
      </c>
      <c r="F447" s="431">
        <v>364853000</v>
      </c>
      <c r="G447" s="431">
        <v>364853000</v>
      </c>
      <c r="H447" s="433" t="s">
        <v>28</v>
      </c>
      <c r="I447" s="434" t="s">
        <v>228</v>
      </c>
    </row>
    <row r="448" spans="1:9" ht="15.75" hidden="1" customHeight="1">
      <c r="A448" s="434" t="s">
        <v>663</v>
      </c>
      <c r="B448" s="428" t="s">
        <v>447</v>
      </c>
      <c r="C448" s="429">
        <v>42962</v>
      </c>
      <c r="D448" s="429" t="s">
        <v>203</v>
      </c>
      <c r="E448" s="428" t="s">
        <v>1</v>
      </c>
      <c r="F448" s="431">
        <v>236812000</v>
      </c>
      <c r="G448" s="431">
        <v>236812000</v>
      </c>
      <c r="H448" s="433" t="s">
        <v>28</v>
      </c>
      <c r="I448" s="434" t="s">
        <v>228</v>
      </c>
    </row>
    <row r="449" spans="1:9" ht="15.75" hidden="1" customHeight="1">
      <c r="A449" s="434" t="s">
        <v>503</v>
      </c>
      <c r="B449" s="428" t="s">
        <v>15</v>
      </c>
      <c r="C449" s="429">
        <v>42944</v>
      </c>
      <c r="D449" s="429" t="s">
        <v>203</v>
      </c>
      <c r="E449" s="430" t="s">
        <v>238</v>
      </c>
      <c r="F449" s="431">
        <v>19311873.920000002</v>
      </c>
      <c r="G449" s="431">
        <v>19311873.920000002</v>
      </c>
      <c r="H449" s="433" t="s">
        <v>27</v>
      </c>
      <c r="I449" s="433" t="s">
        <v>27</v>
      </c>
    </row>
    <row r="450" spans="1:9" ht="15.75" hidden="1" customHeight="1">
      <c r="A450" s="434" t="s">
        <v>503</v>
      </c>
      <c r="B450" s="428" t="s">
        <v>15</v>
      </c>
      <c r="C450" s="429">
        <v>42921</v>
      </c>
      <c r="D450" s="429" t="s">
        <v>203</v>
      </c>
      <c r="E450" s="428" t="s">
        <v>238</v>
      </c>
      <c r="F450" s="431">
        <v>22890124.34</v>
      </c>
      <c r="G450" s="431">
        <v>22890124.34</v>
      </c>
      <c r="H450" s="433" t="s">
        <v>27</v>
      </c>
      <c r="I450" s="434" t="s">
        <v>506</v>
      </c>
    </row>
    <row r="451" spans="1:9" ht="15.75" hidden="1" customHeight="1">
      <c r="A451" s="434" t="s">
        <v>703</v>
      </c>
      <c r="B451" s="428" t="s">
        <v>97</v>
      </c>
      <c r="C451" s="429">
        <v>42951</v>
      </c>
      <c r="D451" s="429" t="s">
        <v>203</v>
      </c>
      <c r="E451" s="430" t="s">
        <v>4</v>
      </c>
      <c r="F451" s="431">
        <v>10481372.800000001</v>
      </c>
      <c r="G451" s="431">
        <v>10481372.800000001</v>
      </c>
      <c r="H451" s="433" t="s">
        <v>27</v>
      </c>
      <c r="I451" s="434" t="s">
        <v>27</v>
      </c>
    </row>
    <row r="452" spans="1:9" ht="15.75" hidden="1" customHeight="1">
      <c r="A452" s="434" t="s">
        <v>704</v>
      </c>
      <c r="B452" s="428" t="s">
        <v>97</v>
      </c>
      <c r="C452" s="429">
        <v>42948</v>
      </c>
      <c r="D452" s="429" t="s">
        <v>203</v>
      </c>
      <c r="E452" s="430" t="s">
        <v>4</v>
      </c>
      <c r="F452" s="431">
        <v>4281357.26</v>
      </c>
      <c r="G452" s="431">
        <v>4281357.26</v>
      </c>
      <c r="H452" s="433" t="s">
        <v>27</v>
      </c>
      <c r="I452" s="434" t="s">
        <v>27</v>
      </c>
    </row>
    <row r="453" spans="1:9" ht="15.75" hidden="1" customHeight="1">
      <c r="A453" s="434" t="s">
        <v>690</v>
      </c>
      <c r="B453" s="428" t="s">
        <v>97</v>
      </c>
      <c r="C453" s="429">
        <v>42944</v>
      </c>
      <c r="D453" s="429" t="s">
        <v>203</v>
      </c>
      <c r="E453" s="430" t="s">
        <v>4</v>
      </c>
      <c r="F453" s="431">
        <v>4111307.79</v>
      </c>
      <c r="G453" s="431">
        <v>4111307.79</v>
      </c>
      <c r="H453" s="433" t="s">
        <v>27</v>
      </c>
      <c r="I453" s="434" t="s">
        <v>27</v>
      </c>
    </row>
    <row r="454" spans="1:9" ht="15.75" hidden="1" customHeight="1">
      <c r="A454" s="434" t="s">
        <v>197</v>
      </c>
      <c r="B454" s="428" t="s">
        <v>97</v>
      </c>
      <c r="C454" s="429">
        <v>42942</v>
      </c>
      <c r="D454" s="429" t="s">
        <v>203</v>
      </c>
      <c r="E454" s="428" t="s">
        <v>4</v>
      </c>
      <c r="F454" s="431">
        <v>1253187.55</v>
      </c>
      <c r="G454" s="431">
        <v>1253187.55</v>
      </c>
      <c r="H454" s="433" t="s">
        <v>27</v>
      </c>
      <c r="I454" s="434" t="s">
        <v>27</v>
      </c>
    </row>
    <row r="455" spans="1:9" ht="15.75" hidden="1" customHeight="1">
      <c r="A455" s="434" t="s">
        <v>693</v>
      </c>
      <c r="B455" s="428" t="s">
        <v>97</v>
      </c>
      <c r="C455" s="429">
        <v>42942</v>
      </c>
      <c r="D455" s="429" t="s">
        <v>203</v>
      </c>
      <c r="E455" s="430" t="s">
        <v>4</v>
      </c>
      <c r="F455" s="431">
        <v>17026592.98</v>
      </c>
      <c r="G455" s="431">
        <v>17026592.98</v>
      </c>
      <c r="H455" s="433" t="s">
        <v>27</v>
      </c>
      <c r="I455" s="434" t="s">
        <v>27</v>
      </c>
    </row>
    <row r="456" spans="1:9" ht="15.75" hidden="1" customHeight="1">
      <c r="A456" s="434" t="s">
        <v>305</v>
      </c>
      <c r="B456" s="428" t="s">
        <v>15</v>
      </c>
      <c r="C456" s="429">
        <v>42955</v>
      </c>
      <c r="D456" s="429" t="s">
        <v>203</v>
      </c>
      <c r="E456" s="428" t="s">
        <v>4</v>
      </c>
      <c r="F456" s="431">
        <v>1972780.24</v>
      </c>
      <c r="G456" s="431">
        <v>1972780.24</v>
      </c>
      <c r="H456" s="434" t="s">
        <v>27</v>
      </c>
      <c r="I456" s="434" t="s">
        <v>27</v>
      </c>
    </row>
    <row r="457" spans="1:9" ht="15.75" hidden="1" customHeight="1">
      <c r="A457" s="434" t="s">
        <v>305</v>
      </c>
      <c r="B457" s="428" t="s">
        <v>15</v>
      </c>
      <c r="C457" s="429">
        <v>42930</v>
      </c>
      <c r="D457" s="429" t="s">
        <v>203</v>
      </c>
      <c r="E457" s="430" t="s">
        <v>4</v>
      </c>
      <c r="F457" s="431">
        <v>150207.01</v>
      </c>
      <c r="G457" s="431">
        <v>150207.01</v>
      </c>
      <c r="H457" s="433" t="s">
        <v>27</v>
      </c>
      <c r="I457" s="434" t="s">
        <v>27</v>
      </c>
    </row>
    <row r="458" spans="1:9" ht="15.75" hidden="1" customHeight="1">
      <c r="A458" s="434" t="s">
        <v>333</v>
      </c>
      <c r="B458" s="428" t="s">
        <v>15</v>
      </c>
      <c r="C458" s="429">
        <v>42958</v>
      </c>
      <c r="D458" s="429" t="s">
        <v>203</v>
      </c>
      <c r="E458" s="428" t="s">
        <v>4</v>
      </c>
      <c r="F458" s="431">
        <v>4606295.09</v>
      </c>
      <c r="G458" s="431">
        <v>4606295.09</v>
      </c>
      <c r="H458" s="433" t="s">
        <v>27</v>
      </c>
      <c r="I458" s="434" t="s">
        <v>335</v>
      </c>
    </row>
    <row r="459" spans="1:9" ht="15.75" hidden="1" customHeight="1">
      <c r="A459" s="434" t="s">
        <v>333</v>
      </c>
      <c r="B459" s="428" t="s">
        <v>15</v>
      </c>
      <c r="C459" s="429">
        <v>42926</v>
      </c>
      <c r="D459" s="429" t="s">
        <v>203</v>
      </c>
      <c r="E459" s="430" t="s">
        <v>4</v>
      </c>
      <c r="F459" s="431">
        <v>12729994.75</v>
      </c>
      <c r="G459" s="431">
        <v>12729994.75</v>
      </c>
      <c r="H459" s="433" t="s">
        <v>27</v>
      </c>
      <c r="I459" s="434" t="s">
        <v>335</v>
      </c>
    </row>
    <row r="460" spans="1:9" ht="15.75" hidden="1" customHeight="1">
      <c r="A460" s="434" t="s">
        <v>267</v>
      </c>
      <c r="B460" s="428" t="s">
        <v>15</v>
      </c>
      <c r="C460" s="429">
        <v>42953</v>
      </c>
      <c r="D460" s="429" t="s">
        <v>203</v>
      </c>
      <c r="E460" s="428" t="s">
        <v>4</v>
      </c>
      <c r="F460" s="431">
        <v>16580024.630000001</v>
      </c>
      <c r="G460" s="431">
        <v>16580024.630000001</v>
      </c>
      <c r="H460" s="433" t="s">
        <v>27</v>
      </c>
      <c r="I460" s="434" t="s">
        <v>299</v>
      </c>
    </row>
    <row r="461" spans="1:9" ht="15.75" hidden="1" customHeight="1">
      <c r="A461" s="434" t="s">
        <v>267</v>
      </c>
      <c r="B461" s="428" t="s">
        <v>15</v>
      </c>
      <c r="C461" s="429">
        <v>42924</v>
      </c>
      <c r="D461" s="429" t="s">
        <v>203</v>
      </c>
      <c r="E461" s="430" t="s">
        <v>4</v>
      </c>
      <c r="F461" s="431">
        <v>16958276.949999999</v>
      </c>
      <c r="G461" s="431">
        <v>16958276.949999999</v>
      </c>
      <c r="H461" s="433" t="s">
        <v>27</v>
      </c>
      <c r="I461" s="434" t="s">
        <v>299</v>
      </c>
    </row>
    <row r="462" spans="1:9" ht="15.75" hidden="1" customHeight="1">
      <c r="A462" s="434" t="s">
        <v>261</v>
      </c>
      <c r="B462" s="428" t="s">
        <v>15</v>
      </c>
      <c r="C462" s="429">
        <v>42951</v>
      </c>
      <c r="D462" s="429" t="s">
        <v>203</v>
      </c>
      <c r="E462" s="428" t="s">
        <v>4</v>
      </c>
      <c r="F462" s="431">
        <v>4243023.71</v>
      </c>
      <c r="G462" s="431">
        <v>4243023.71</v>
      </c>
      <c r="H462" s="433" t="s">
        <v>27</v>
      </c>
      <c r="I462" s="434" t="s">
        <v>27</v>
      </c>
    </row>
    <row r="463" spans="1:9" ht="15.75" hidden="1" customHeight="1">
      <c r="A463" s="434" t="s">
        <v>261</v>
      </c>
      <c r="B463" s="428" t="s">
        <v>15</v>
      </c>
      <c r="C463" s="429">
        <v>42924</v>
      </c>
      <c r="D463" s="429" t="s">
        <v>203</v>
      </c>
      <c r="E463" s="430" t="s">
        <v>4</v>
      </c>
      <c r="F463" s="431">
        <v>4039855.7</v>
      </c>
      <c r="G463" s="431">
        <v>4039855.7</v>
      </c>
      <c r="H463" s="433" t="s">
        <v>27</v>
      </c>
      <c r="I463" s="434" t="s">
        <v>27</v>
      </c>
    </row>
    <row r="464" spans="1:9" ht="15.75" hidden="1" customHeight="1">
      <c r="A464" s="434" t="s">
        <v>206</v>
      </c>
      <c r="B464" s="428" t="s">
        <v>15</v>
      </c>
      <c r="C464" s="429">
        <v>42958</v>
      </c>
      <c r="D464" s="429" t="s">
        <v>203</v>
      </c>
      <c r="E464" s="428" t="s">
        <v>4</v>
      </c>
      <c r="F464" s="431">
        <v>2848608.52</v>
      </c>
      <c r="G464" s="431">
        <v>2848608.52</v>
      </c>
      <c r="H464" s="433" t="s">
        <v>27</v>
      </c>
      <c r="I464" s="434" t="s">
        <v>27</v>
      </c>
    </row>
    <row r="465" spans="1:9" ht="15.75" hidden="1" customHeight="1">
      <c r="A465" s="434" t="s">
        <v>206</v>
      </c>
      <c r="B465" s="428" t="s">
        <v>15</v>
      </c>
      <c r="C465" s="429">
        <v>42928</v>
      </c>
      <c r="D465" s="429" t="s">
        <v>203</v>
      </c>
      <c r="E465" s="430" t="s">
        <v>4</v>
      </c>
      <c r="F465" s="431">
        <v>2944742.04</v>
      </c>
      <c r="G465" s="431">
        <v>2944742.04</v>
      </c>
      <c r="H465" s="433" t="s">
        <v>27</v>
      </c>
      <c r="I465" s="434" t="s">
        <v>27</v>
      </c>
    </row>
    <row r="466" spans="1:9" ht="15.75" hidden="1" customHeight="1">
      <c r="A466" s="434" t="s">
        <v>329</v>
      </c>
      <c r="B466" s="428" t="s">
        <v>15</v>
      </c>
      <c r="C466" s="429">
        <v>42928</v>
      </c>
      <c r="D466" s="429" t="s">
        <v>203</v>
      </c>
      <c r="E466" s="430" t="s">
        <v>4</v>
      </c>
      <c r="F466" s="431">
        <v>5443287.3899999997</v>
      </c>
      <c r="G466" s="431">
        <v>5443287.3899999997</v>
      </c>
      <c r="H466" s="433" t="s">
        <v>27</v>
      </c>
      <c r="I466" s="434" t="s">
        <v>330</v>
      </c>
    </row>
    <row r="467" spans="1:9" ht="15.75" hidden="1" customHeight="1">
      <c r="A467" s="434" t="s">
        <v>329</v>
      </c>
      <c r="B467" s="428" t="s">
        <v>15</v>
      </c>
      <c r="C467" s="429">
        <v>42955</v>
      </c>
      <c r="D467" s="429" t="s">
        <v>203</v>
      </c>
      <c r="E467" s="428" t="s">
        <v>4</v>
      </c>
      <c r="F467" s="431">
        <v>3866561.61</v>
      </c>
      <c r="G467" s="431">
        <v>3866561.61</v>
      </c>
      <c r="H467" s="433" t="s">
        <v>27</v>
      </c>
      <c r="I467" s="434" t="s">
        <v>330</v>
      </c>
    </row>
    <row r="468" spans="1:9" ht="15.75" hidden="1" customHeight="1">
      <c r="A468" s="434" t="s">
        <v>208</v>
      </c>
      <c r="B468" s="428" t="s">
        <v>15</v>
      </c>
      <c r="C468" s="429">
        <v>42961</v>
      </c>
      <c r="D468" s="429" t="s">
        <v>203</v>
      </c>
      <c r="E468" s="428" t="s">
        <v>4</v>
      </c>
      <c r="F468" s="431">
        <v>7441822.5199999996</v>
      </c>
      <c r="G468" s="431">
        <v>7441822.5199999996</v>
      </c>
      <c r="H468" s="433" t="s">
        <v>27</v>
      </c>
      <c r="I468" s="434" t="s">
        <v>486</v>
      </c>
    </row>
    <row r="469" spans="1:9" ht="15.75" hidden="1" customHeight="1">
      <c r="A469" s="434" t="s">
        <v>208</v>
      </c>
      <c r="B469" s="428" t="s">
        <v>15</v>
      </c>
      <c r="C469" s="429">
        <v>42929</v>
      </c>
      <c r="D469" s="429" t="s">
        <v>203</v>
      </c>
      <c r="E469" s="430" t="s">
        <v>4</v>
      </c>
      <c r="F469" s="431">
        <v>7593676.8300000001</v>
      </c>
      <c r="G469" s="431">
        <v>7593676.8300000001</v>
      </c>
      <c r="H469" s="433" t="s">
        <v>27</v>
      </c>
      <c r="I469" s="434" t="s">
        <v>486</v>
      </c>
    </row>
    <row r="470" spans="1:9" ht="15.75" hidden="1" customHeight="1">
      <c r="A470" s="434" t="s">
        <v>209</v>
      </c>
      <c r="B470" s="428" t="s">
        <v>15</v>
      </c>
      <c r="C470" s="429">
        <v>42961</v>
      </c>
      <c r="D470" s="429" t="s">
        <v>203</v>
      </c>
      <c r="E470" s="428" t="s">
        <v>4</v>
      </c>
      <c r="F470" s="431">
        <v>7594980.9100000001</v>
      </c>
      <c r="G470" s="431">
        <v>7594980.9100000001</v>
      </c>
      <c r="H470" s="433" t="s">
        <v>27</v>
      </c>
      <c r="I470" s="434" t="s">
        <v>486</v>
      </c>
    </row>
    <row r="471" spans="1:9" ht="15.75" hidden="1" customHeight="1">
      <c r="A471" s="434" t="s">
        <v>209</v>
      </c>
      <c r="B471" s="428" t="s">
        <v>15</v>
      </c>
      <c r="C471" s="429">
        <v>42929</v>
      </c>
      <c r="D471" s="429" t="s">
        <v>203</v>
      </c>
      <c r="E471" s="430" t="s">
        <v>4</v>
      </c>
      <c r="F471" s="431">
        <v>7768108.1699999999</v>
      </c>
      <c r="G471" s="431">
        <v>7768108.1699999999</v>
      </c>
      <c r="H471" s="433" t="s">
        <v>27</v>
      </c>
      <c r="I471" s="434" t="s">
        <v>486</v>
      </c>
    </row>
    <row r="472" spans="1:9" ht="15.75" hidden="1" customHeight="1">
      <c r="A472" s="434" t="s">
        <v>688</v>
      </c>
      <c r="B472" s="428" t="s">
        <v>687</v>
      </c>
      <c r="C472" s="429">
        <v>42936</v>
      </c>
      <c r="D472" s="429" t="s">
        <v>203</v>
      </c>
      <c r="E472" s="430" t="s">
        <v>4</v>
      </c>
      <c r="F472" s="431">
        <v>17046551.879999999</v>
      </c>
      <c r="G472" s="431">
        <v>17046551.879999999</v>
      </c>
      <c r="H472" s="433" t="s">
        <v>27</v>
      </c>
      <c r="I472" s="434" t="s">
        <v>696</v>
      </c>
    </row>
    <row r="473" spans="1:9" ht="15.75" hidden="1" customHeight="1">
      <c r="A473" s="434" t="s">
        <v>455</v>
      </c>
      <c r="B473" s="428" t="s">
        <v>449</v>
      </c>
      <c r="C473" s="429">
        <v>42572</v>
      </c>
      <c r="D473" s="429" t="s">
        <v>203</v>
      </c>
      <c r="E473" s="430" t="s">
        <v>4</v>
      </c>
      <c r="F473" s="431">
        <v>325940.99</v>
      </c>
      <c r="G473" s="431">
        <v>325940.99</v>
      </c>
      <c r="H473" s="433" t="s">
        <v>27</v>
      </c>
      <c r="I473" s="434" t="s">
        <v>228</v>
      </c>
    </row>
    <row r="474" spans="1:9" ht="15.75" hidden="1" customHeight="1">
      <c r="A474" s="434" t="s">
        <v>650</v>
      </c>
      <c r="B474" s="428" t="s">
        <v>449</v>
      </c>
      <c r="C474" s="429">
        <v>42937</v>
      </c>
      <c r="D474" s="429" t="s">
        <v>203</v>
      </c>
      <c r="E474" s="428" t="s">
        <v>4</v>
      </c>
      <c r="F474" s="431">
        <v>328562.76</v>
      </c>
      <c r="G474" s="431">
        <v>328562.76</v>
      </c>
      <c r="H474" s="433" t="s">
        <v>27</v>
      </c>
      <c r="I474" s="434" t="s">
        <v>228</v>
      </c>
    </row>
    <row r="475" spans="1:9" ht="15.75" hidden="1" customHeight="1">
      <c r="A475" s="434" t="s">
        <v>649</v>
      </c>
      <c r="B475" s="428" t="s">
        <v>449</v>
      </c>
      <c r="C475" s="429">
        <v>42937</v>
      </c>
      <c r="D475" s="429" t="s">
        <v>203</v>
      </c>
      <c r="E475" s="428" t="s">
        <v>4</v>
      </c>
      <c r="F475" s="431">
        <v>159564.37</v>
      </c>
      <c r="G475" s="431">
        <v>159564.37</v>
      </c>
      <c r="H475" s="433" t="s">
        <v>27</v>
      </c>
      <c r="I475" s="434" t="s">
        <v>228</v>
      </c>
    </row>
    <row r="476" spans="1:9" ht="15.75" hidden="1" customHeight="1">
      <c r="A476" s="434" t="s">
        <v>762</v>
      </c>
      <c r="B476" s="428" t="s">
        <v>449</v>
      </c>
      <c r="C476" s="429">
        <v>42947</v>
      </c>
      <c r="D476" s="429" t="s">
        <v>203</v>
      </c>
      <c r="E476" s="428" t="s">
        <v>4</v>
      </c>
      <c r="F476" s="431">
        <v>1160000</v>
      </c>
      <c r="G476" s="431">
        <v>1160000</v>
      </c>
      <c r="H476" s="433" t="s">
        <v>27</v>
      </c>
      <c r="I476" s="434" t="s">
        <v>229</v>
      </c>
    </row>
    <row r="477" spans="1:9" ht="15.75" hidden="1" customHeight="1">
      <c r="A477" s="434" t="s">
        <v>476</v>
      </c>
      <c r="B477" s="428" t="s">
        <v>449</v>
      </c>
      <c r="C477" s="429">
        <v>42926</v>
      </c>
      <c r="D477" s="429" t="s">
        <v>203</v>
      </c>
      <c r="E477" s="430" t="s">
        <v>4</v>
      </c>
      <c r="F477" s="431">
        <v>29916</v>
      </c>
      <c r="G477" s="431">
        <v>29916</v>
      </c>
      <c r="H477" s="433" t="s">
        <v>27</v>
      </c>
      <c r="I477" s="434" t="s">
        <v>301</v>
      </c>
    </row>
    <row r="478" spans="1:9" ht="15.75" hidden="1" customHeight="1">
      <c r="A478" s="434" t="s">
        <v>657</v>
      </c>
      <c r="B478" s="428" t="s">
        <v>448</v>
      </c>
      <c r="C478" s="429">
        <v>42948</v>
      </c>
      <c r="D478" s="429" t="s">
        <v>203</v>
      </c>
      <c r="E478" s="428" t="s">
        <v>4</v>
      </c>
      <c r="F478" s="431">
        <v>363390.57</v>
      </c>
      <c r="G478" s="431">
        <v>363390.57</v>
      </c>
      <c r="H478" s="433" t="s">
        <v>27</v>
      </c>
      <c r="I478" s="434" t="s">
        <v>228</v>
      </c>
    </row>
    <row r="479" spans="1:9" ht="15.75" hidden="1" customHeight="1">
      <c r="A479" s="434" t="s">
        <v>658</v>
      </c>
      <c r="B479" s="428" t="s">
        <v>448</v>
      </c>
      <c r="C479" s="429">
        <v>42948</v>
      </c>
      <c r="D479" s="429" t="s">
        <v>203</v>
      </c>
      <c r="E479" s="428" t="s">
        <v>4</v>
      </c>
      <c r="F479" s="431">
        <v>372056.19</v>
      </c>
      <c r="G479" s="431">
        <v>372056.19</v>
      </c>
      <c r="H479" s="433" t="s">
        <v>27</v>
      </c>
      <c r="I479" s="434" t="s">
        <v>228</v>
      </c>
    </row>
    <row r="480" spans="1:9" ht="15.75" hidden="1" customHeight="1">
      <c r="A480" s="434" t="s">
        <v>659</v>
      </c>
      <c r="B480" s="428" t="s">
        <v>448</v>
      </c>
      <c r="C480" s="429">
        <v>42948</v>
      </c>
      <c r="D480" s="429" t="s">
        <v>203</v>
      </c>
      <c r="E480" s="428" t="s">
        <v>4</v>
      </c>
      <c r="F480" s="431">
        <v>513849.19</v>
      </c>
      <c r="G480" s="431">
        <v>513849.19</v>
      </c>
      <c r="H480" s="433" t="s">
        <v>27</v>
      </c>
      <c r="I480" s="434" t="s">
        <v>228</v>
      </c>
    </row>
    <row r="481" spans="1:9" ht="15.75" hidden="1" customHeight="1">
      <c r="A481" s="434" t="s">
        <v>700</v>
      </c>
      <c r="B481" s="428" t="s">
        <v>448</v>
      </c>
      <c r="C481" s="429">
        <v>42572</v>
      </c>
      <c r="D481" s="429" t="s">
        <v>203</v>
      </c>
      <c r="E481" s="430" t="s">
        <v>4</v>
      </c>
      <c r="F481" s="431">
        <v>6552.75</v>
      </c>
      <c r="G481" s="431">
        <v>6552.75</v>
      </c>
      <c r="H481" s="433" t="s">
        <v>27</v>
      </c>
      <c r="I481" s="434" t="s">
        <v>27</v>
      </c>
    </row>
    <row r="482" spans="1:9" ht="15.75" hidden="1" customHeight="1">
      <c r="A482" s="434" t="s">
        <v>472</v>
      </c>
      <c r="B482" s="428" t="s">
        <v>448</v>
      </c>
      <c r="C482" s="429">
        <v>42943</v>
      </c>
      <c r="D482" s="429" t="s">
        <v>203</v>
      </c>
      <c r="E482" s="428" t="s">
        <v>4</v>
      </c>
      <c r="F482" s="431">
        <v>73733.91</v>
      </c>
      <c r="G482" s="431">
        <v>73733.91</v>
      </c>
      <c r="H482" s="433" t="s">
        <v>27</v>
      </c>
      <c r="I482" s="434" t="s">
        <v>229</v>
      </c>
    </row>
    <row r="483" spans="1:9" ht="15.75" hidden="1" customHeight="1">
      <c r="A483" s="434" t="s">
        <v>651</v>
      </c>
      <c r="B483" s="428" t="s">
        <v>448</v>
      </c>
      <c r="C483" s="429">
        <v>42937</v>
      </c>
      <c r="D483" s="429" t="s">
        <v>203</v>
      </c>
      <c r="E483" s="428" t="s">
        <v>4</v>
      </c>
      <c r="F483" s="431">
        <v>779193.89</v>
      </c>
      <c r="G483" s="431">
        <v>779193.89</v>
      </c>
      <c r="H483" s="433" t="s">
        <v>27</v>
      </c>
      <c r="I483" s="434" t="s">
        <v>228</v>
      </c>
    </row>
    <row r="484" spans="1:9" ht="15.75" hidden="1" customHeight="1">
      <c r="A484" s="434" t="s">
        <v>650</v>
      </c>
      <c r="B484" s="428" t="s">
        <v>448</v>
      </c>
      <c r="C484" s="429">
        <v>42937</v>
      </c>
      <c r="D484" s="429" t="s">
        <v>203</v>
      </c>
      <c r="E484" s="428" t="s">
        <v>4</v>
      </c>
      <c r="F484" s="431">
        <v>1386197.81</v>
      </c>
      <c r="G484" s="431">
        <v>1386197.81</v>
      </c>
      <c r="H484" s="433" t="s">
        <v>27</v>
      </c>
      <c r="I484" s="434" t="s">
        <v>228</v>
      </c>
    </row>
    <row r="485" spans="1:9" ht="15.75" hidden="1" customHeight="1">
      <c r="A485" s="434" t="s">
        <v>649</v>
      </c>
      <c r="B485" s="428" t="s">
        <v>448</v>
      </c>
      <c r="C485" s="429">
        <v>42937</v>
      </c>
      <c r="D485" s="429" t="s">
        <v>203</v>
      </c>
      <c r="E485" s="428" t="s">
        <v>4</v>
      </c>
      <c r="F485" s="431">
        <v>1125057.44</v>
      </c>
      <c r="G485" s="431">
        <v>1125057.44</v>
      </c>
      <c r="H485" s="433" t="s">
        <v>27</v>
      </c>
      <c r="I485" s="434" t="s">
        <v>228</v>
      </c>
    </row>
    <row r="486" spans="1:9" ht="15.75" hidden="1" customHeight="1">
      <c r="A486" s="434" t="s">
        <v>250</v>
      </c>
      <c r="B486" s="428" t="s">
        <v>448</v>
      </c>
      <c r="C486" s="429">
        <v>42572</v>
      </c>
      <c r="D486" s="429" t="s">
        <v>203</v>
      </c>
      <c r="E486" s="430" t="s">
        <v>4</v>
      </c>
      <c r="F486" s="431">
        <v>1261104.5099999993</v>
      </c>
      <c r="G486" s="431">
        <v>1261104.5099999993</v>
      </c>
      <c r="H486" s="433" t="s">
        <v>27</v>
      </c>
      <c r="I486" s="434" t="s">
        <v>228</v>
      </c>
    </row>
    <row r="487" spans="1:9" ht="15.75" hidden="1" customHeight="1">
      <c r="A487" s="434" t="s">
        <v>656</v>
      </c>
      <c r="B487" s="428" t="s">
        <v>448</v>
      </c>
      <c r="C487" s="429">
        <v>42948</v>
      </c>
      <c r="D487" s="429" t="s">
        <v>203</v>
      </c>
      <c r="E487" s="428" t="s">
        <v>4</v>
      </c>
      <c r="F487" s="431">
        <v>208852.36</v>
      </c>
      <c r="G487" s="431">
        <v>208852.36</v>
      </c>
      <c r="H487" s="433" t="s">
        <v>27</v>
      </c>
      <c r="I487" s="434" t="s">
        <v>228</v>
      </c>
    </row>
    <row r="488" spans="1:9" ht="15.75" hidden="1" customHeight="1">
      <c r="A488" s="434" t="s">
        <v>657</v>
      </c>
      <c r="B488" s="428" t="s">
        <v>447</v>
      </c>
      <c r="C488" s="429">
        <v>42948</v>
      </c>
      <c r="D488" s="429" t="s">
        <v>203</v>
      </c>
      <c r="E488" s="428" t="s">
        <v>4</v>
      </c>
      <c r="F488" s="431">
        <v>393698.71</v>
      </c>
      <c r="G488" s="431">
        <v>393698.71</v>
      </c>
      <c r="H488" s="433" t="s">
        <v>27</v>
      </c>
      <c r="I488" s="434" t="s">
        <v>228</v>
      </c>
    </row>
    <row r="489" spans="1:9" ht="15.75" hidden="1" customHeight="1">
      <c r="A489" s="434" t="s">
        <v>658</v>
      </c>
      <c r="B489" s="428" t="s">
        <v>447</v>
      </c>
      <c r="C489" s="429">
        <v>42948</v>
      </c>
      <c r="D489" s="429" t="s">
        <v>203</v>
      </c>
      <c r="E489" s="428" t="s">
        <v>4</v>
      </c>
      <c r="F489" s="431">
        <v>2500000</v>
      </c>
      <c r="G489" s="431">
        <v>2500000</v>
      </c>
      <c r="H489" s="433" t="s">
        <v>27</v>
      </c>
      <c r="I489" s="434" t="s">
        <v>228</v>
      </c>
    </row>
    <row r="490" spans="1:9" ht="15.75" hidden="1" customHeight="1">
      <c r="A490" s="434" t="s">
        <v>472</v>
      </c>
      <c r="B490" s="428" t="s">
        <v>447</v>
      </c>
      <c r="C490" s="429">
        <v>42943</v>
      </c>
      <c r="D490" s="429" t="s">
        <v>203</v>
      </c>
      <c r="E490" s="428" t="s">
        <v>4</v>
      </c>
      <c r="F490" s="431">
        <v>587989.71</v>
      </c>
      <c r="G490" s="431">
        <v>587989.71</v>
      </c>
      <c r="H490" s="433" t="s">
        <v>27</v>
      </c>
      <c r="I490" s="434" t="s">
        <v>229</v>
      </c>
    </row>
    <row r="491" spans="1:9" ht="15.75" hidden="1" customHeight="1">
      <c r="A491" s="434" t="s">
        <v>684</v>
      </c>
      <c r="B491" s="428" t="s">
        <v>191</v>
      </c>
      <c r="C491" s="429">
        <v>42942</v>
      </c>
      <c r="D491" s="429" t="s">
        <v>203</v>
      </c>
      <c r="E491" s="428" t="s">
        <v>4</v>
      </c>
      <c r="F491" s="431">
        <v>19375.939999999999</v>
      </c>
      <c r="G491" s="431">
        <v>19375.939999999999</v>
      </c>
      <c r="H491" s="433" t="s">
        <v>27</v>
      </c>
      <c r="I491" s="434" t="s">
        <v>686</v>
      </c>
    </row>
    <row r="492" spans="1:9" ht="15.75" hidden="1" customHeight="1">
      <c r="A492" s="434" t="s">
        <v>684</v>
      </c>
      <c r="B492" s="428" t="s">
        <v>191</v>
      </c>
      <c r="C492" s="429">
        <v>42942</v>
      </c>
      <c r="D492" s="429" t="s">
        <v>203</v>
      </c>
      <c r="E492" s="428" t="s">
        <v>4</v>
      </c>
      <c r="F492" s="431">
        <v>68229.27</v>
      </c>
      <c r="G492" s="431">
        <v>68229.27</v>
      </c>
      <c r="H492" s="433" t="s">
        <v>27</v>
      </c>
      <c r="I492" s="434" t="s">
        <v>686</v>
      </c>
    </row>
    <row r="493" spans="1:9" ht="15.75" hidden="1" customHeight="1">
      <c r="A493" s="434" t="s">
        <v>684</v>
      </c>
      <c r="B493" s="428" t="s">
        <v>191</v>
      </c>
      <c r="C493" s="429">
        <v>42942</v>
      </c>
      <c r="D493" s="429" t="s">
        <v>203</v>
      </c>
      <c r="E493" s="428" t="s">
        <v>4</v>
      </c>
      <c r="F493" s="431">
        <v>470047.09</v>
      </c>
      <c r="G493" s="431">
        <v>470047.09</v>
      </c>
      <c r="H493" s="433" t="s">
        <v>27</v>
      </c>
      <c r="I493" s="434" t="s">
        <v>686</v>
      </c>
    </row>
    <row r="494" spans="1:9" ht="15.75" hidden="1" customHeight="1">
      <c r="A494" s="434" t="s">
        <v>256</v>
      </c>
      <c r="B494" s="428" t="s">
        <v>15</v>
      </c>
      <c r="C494" s="429">
        <v>42959</v>
      </c>
      <c r="D494" s="429" t="s">
        <v>203</v>
      </c>
      <c r="E494" s="428" t="s">
        <v>4</v>
      </c>
      <c r="F494" s="431">
        <v>1061002.81</v>
      </c>
      <c r="G494" s="431">
        <v>1061002.81</v>
      </c>
      <c r="H494" s="433" t="s">
        <v>26</v>
      </c>
      <c r="I494" s="434" t="s">
        <v>257</v>
      </c>
    </row>
    <row r="495" spans="1:9" ht="15.75" hidden="1" customHeight="1">
      <c r="A495" s="434" t="s">
        <v>202</v>
      </c>
      <c r="B495" s="428" t="s">
        <v>97</v>
      </c>
      <c r="C495" s="429">
        <v>42940</v>
      </c>
      <c r="D495" s="429" t="s">
        <v>203</v>
      </c>
      <c r="E495" s="428" t="s">
        <v>4</v>
      </c>
      <c r="F495" s="431">
        <v>182649.36</v>
      </c>
      <c r="G495" s="431">
        <v>182649.36</v>
      </c>
      <c r="H495" s="433" t="s">
        <v>26</v>
      </c>
      <c r="I495" s="434" t="s">
        <v>223</v>
      </c>
    </row>
    <row r="496" spans="1:9" ht="15.75" hidden="1" customHeight="1">
      <c r="A496" s="434" t="s">
        <v>202</v>
      </c>
      <c r="B496" s="428" t="s">
        <v>97</v>
      </c>
      <c r="C496" s="429">
        <v>42940</v>
      </c>
      <c r="D496" s="429" t="s">
        <v>203</v>
      </c>
      <c r="E496" s="428" t="s">
        <v>4</v>
      </c>
      <c r="F496" s="431">
        <v>481154.64</v>
      </c>
      <c r="G496" s="431">
        <v>481154.64</v>
      </c>
      <c r="H496" s="433" t="s">
        <v>26</v>
      </c>
      <c r="I496" s="434" t="s">
        <v>224</v>
      </c>
    </row>
    <row r="497" spans="1:9" ht="15.75" hidden="1" customHeight="1">
      <c r="A497" s="434" t="s">
        <v>193</v>
      </c>
      <c r="B497" s="428" t="s">
        <v>97</v>
      </c>
      <c r="C497" s="429">
        <v>42942</v>
      </c>
      <c r="D497" s="429" t="s">
        <v>203</v>
      </c>
      <c r="E497" s="428" t="s">
        <v>4</v>
      </c>
      <c r="F497" s="431">
        <v>11352518.66</v>
      </c>
      <c r="G497" s="431">
        <v>11352518.66</v>
      </c>
      <c r="H497" s="433" t="s">
        <v>26</v>
      </c>
      <c r="I497" s="434" t="s">
        <v>26</v>
      </c>
    </row>
    <row r="498" spans="1:9" ht="15.75" hidden="1" customHeight="1">
      <c r="A498" s="434" t="s">
        <v>235</v>
      </c>
      <c r="B498" s="428" t="s">
        <v>97</v>
      </c>
      <c r="C498" s="429">
        <v>42941</v>
      </c>
      <c r="D498" s="429" t="s">
        <v>203</v>
      </c>
      <c r="E498" s="430" t="s">
        <v>4</v>
      </c>
      <c r="F498" s="431">
        <v>1023089.56</v>
      </c>
      <c r="G498" s="431">
        <v>1023089.56</v>
      </c>
      <c r="H498" s="433" t="s">
        <v>26</v>
      </c>
      <c r="I498" s="434" t="s">
        <v>225</v>
      </c>
    </row>
    <row r="499" spans="1:9" ht="15.75" hidden="1" customHeight="1">
      <c r="A499" s="434" t="s">
        <v>235</v>
      </c>
      <c r="B499" s="428" t="s">
        <v>97</v>
      </c>
      <c r="C499" s="429">
        <v>42941</v>
      </c>
      <c r="D499" s="429" t="s">
        <v>203</v>
      </c>
      <c r="E499" s="430" t="s">
        <v>4</v>
      </c>
      <c r="F499" s="431">
        <v>2883657.81</v>
      </c>
      <c r="G499" s="431">
        <v>2883657.81</v>
      </c>
      <c r="H499" s="433" t="s">
        <v>26</v>
      </c>
      <c r="I499" s="434" t="s">
        <v>225</v>
      </c>
    </row>
    <row r="500" spans="1:9" ht="15.75" hidden="1" customHeight="1">
      <c r="A500" s="434" t="s">
        <v>235</v>
      </c>
      <c r="B500" s="428" t="s">
        <v>97</v>
      </c>
      <c r="C500" s="429">
        <v>42941</v>
      </c>
      <c r="D500" s="429" t="s">
        <v>203</v>
      </c>
      <c r="E500" s="430" t="s">
        <v>4</v>
      </c>
      <c r="F500" s="431">
        <v>3349362.69</v>
      </c>
      <c r="G500" s="431">
        <v>3349362.69</v>
      </c>
      <c r="H500" s="433" t="s">
        <v>26</v>
      </c>
      <c r="I500" s="434" t="s">
        <v>225</v>
      </c>
    </row>
    <row r="501" spans="1:9" ht="15.75" hidden="1" customHeight="1">
      <c r="A501" s="434" t="s">
        <v>235</v>
      </c>
      <c r="B501" s="428" t="s">
        <v>97</v>
      </c>
      <c r="C501" s="429">
        <v>42941</v>
      </c>
      <c r="D501" s="429" t="s">
        <v>203</v>
      </c>
      <c r="E501" s="430" t="s">
        <v>4</v>
      </c>
      <c r="F501" s="431">
        <v>7197452.8200000003</v>
      </c>
      <c r="G501" s="431">
        <v>7197452.8200000003</v>
      </c>
      <c r="H501" s="433" t="s">
        <v>26</v>
      </c>
      <c r="I501" s="434" t="s">
        <v>225</v>
      </c>
    </row>
    <row r="502" spans="1:9" ht="15.75" hidden="1" customHeight="1">
      <c r="A502" s="434" t="s">
        <v>196</v>
      </c>
      <c r="B502" s="428" t="s">
        <v>97</v>
      </c>
      <c r="C502" s="429">
        <v>42963</v>
      </c>
      <c r="D502" s="429" t="s">
        <v>203</v>
      </c>
      <c r="E502" s="428" t="s">
        <v>4</v>
      </c>
      <c r="F502" s="431">
        <v>2210870.88</v>
      </c>
      <c r="G502" s="431">
        <v>2210870.88</v>
      </c>
      <c r="H502" s="433" t="s">
        <v>26</v>
      </c>
      <c r="I502" s="434" t="s">
        <v>26</v>
      </c>
    </row>
    <row r="503" spans="1:9" ht="15.75" hidden="1" customHeight="1">
      <c r="A503" s="434" t="s">
        <v>196</v>
      </c>
      <c r="B503" s="428" t="s">
        <v>97</v>
      </c>
      <c r="C503" s="429">
        <v>42963</v>
      </c>
      <c r="D503" s="429" t="s">
        <v>203</v>
      </c>
      <c r="E503" s="428" t="s">
        <v>4</v>
      </c>
      <c r="F503" s="431">
        <v>6780629.6100000003</v>
      </c>
      <c r="G503" s="431">
        <v>6780629.6100000003</v>
      </c>
      <c r="H503" s="433" t="s">
        <v>26</v>
      </c>
      <c r="I503" s="434" t="s">
        <v>26</v>
      </c>
    </row>
    <row r="504" spans="1:9" ht="15.75" hidden="1" customHeight="1">
      <c r="A504" s="434" t="s">
        <v>196</v>
      </c>
      <c r="B504" s="428" t="s">
        <v>97</v>
      </c>
      <c r="C504" s="429">
        <v>42963</v>
      </c>
      <c r="D504" s="429" t="s">
        <v>203</v>
      </c>
      <c r="E504" s="428" t="s">
        <v>4</v>
      </c>
      <c r="F504" s="431">
        <v>1094948.97</v>
      </c>
      <c r="G504" s="431">
        <v>1094948.97</v>
      </c>
      <c r="H504" s="433" t="s">
        <v>26</v>
      </c>
      <c r="I504" s="434" t="s">
        <v>26</v>
      </c>
    </row>
    <row r="505" spans="1:9" ht="15.75" hidden="1" customHeight="1">
      <c r="A505" s="434" t="s">
        <v>196</v>
      </c>
      <c r="B505" s="428" t="s">
        <v>97</v>
      </c>
      <c r="C505" s="429">
        <v>42963</v>
      </c>
      <c r="D505" s="429" t="s">
        <v>203</v>
      </c>
      <c r="E505" s="428" t="s">
        <v>4</v>
      </c>
      <c r="F505" s="431">
        <v>1003580.85</v>
      </c>
      <c r="G505" s="431">
        <v>1003580.85</v>
      </c>
      <c r="H505" s="433" t="s">
        <v>26</v>
      </c>
      <c r="I505" s="434" t="s">
        <v>26</v>
      </c>
    </row>
    <row r="506" spans="1:9" ht="15.75" hidden="1" customHeight="1">
      <c r="A506" s="434" t="s">
        <v>196</v>
      </c>
      <c r="B506" s="428" t="s">
        <v>97</v>
      </c>
      <c r="C506" s="429">
        <v>42934</v>
      </c>
      <c r="D506" s="429" t="s">
        <v>203</v>
      </c>
      <c r="E506" s="430" t="s">
        <v>4</v>
      </c>
      <c r="F506" s="431">
        <v>648798.1</v>
      </c>
      <c r="G506" s="431">
        <v>648798.1</v>
      </c>
      <c r="H506" s="433" t="s">
        <v>26</v>
      </c>
      <c r="I506" s="434" t="s">
        <v>26</v>
      </c>
    </row>
    <row r="507" spans="1:9" ht="15.75" hidden="1" customHeight="1">
      <c r="A507" s="434" t="s">
        <v>196</v>
      </c>
      <c r="B507" s="428" t="s">
        <v>97</v>
      </c>
      <c r="C507" s="429">
        <v>42934</v>
      </c>
      <c r="D507" s="429" t="s">
        <v>203</v>
      </c>
      <c r="E507" s="430" t="s">
        <v>4</v>
      </c>
      <c r="F507" s="431">
        <v>752039.11</v>
      </c>
      <c r="G507" s="431">
        <v>752039.11</v>
      </c>
      <c r="H507" s="433" t="s">
        <v>26</v>
      </c>
      <c r="I507" s="434" t="s">
        <v>26</v>
      </c>
    </row>
    <row r="508" spans="1:9" ht="15.75" hidden="1" customHeight="1">
      <c r="A508" s="434" t="s">
        <v>196</v>
      </c>
      <c r="B508" s="428" t="s">
        <v>97</v>
      </c>
      <c r="C508" s="429">
        <v>42934</v>
      </c>
      <c r="D508" s="429" t="s">
        <v>203</v>
      </c>
      <c r="E508" s="430" t="s">
        <v>4</v>
      </c>
      <c r="F508" s="431">
        <v>2032259.01</v>
      </c>
      <c r="G508" s="431">
        <v>2032259.01</v>
      </c>
      <c r="H508" s="433" t="s">
        <v>26</v>
      </c>
      <c r="I508" s="434" t="s">
        <v>26</v>
      </c>
    </row>
    <row r="509" spans="1:9" ht="15.75" hidden="1" customHeight="1">
      <c r="A509" s="434" t="s">
        <v>196</v>
      </c>
      <c r="B509" s="428" t="s">
        <v>97</v>
      </c>
      <c r="C509" s="429">
        <v>42934</v>
      </c>
      <c r="D509" s="429" t="s">
        <v>203</v>
      </c>
      <c r="E509" s="430" t="s">
        <v>4</v>
      </c>
      <c r="F509" s="431">
        <v>6567593.6699999999</v>
      </c>
      <c r="G509" s="431">
        <v>6567593.6699999999</v>
      </c>
      <c r="H509" s="433" t="s">
        <v>26</v>
      </c>
      <c r="I509" s="434" t="s">
        <v>26</v>
      </c>
    </row>
    <row r="510" spans="1:9" ht="15.75" hidden="1" customHeight="1">
      <c r="A510" s="434" t="s">
        <v>692</v>
      </c>
      <c r="B510" s="428" t="s">
        <v>97</v>
      </c>
      <c r="C510" s="429">
        <v>42942</v>
      </c>
      <c r="D510" s="429" t="s">
        <v>203</v>
      </c>
      <c r="E510" s="430" t="s">
        <v>4</v>
      </c>
      <c r="F510" s="431">
        <v>8955156</v>
      </c>
      <c r="G510" s="431">
        <v>8955156</v>
      </c>
      <c r="H510" s="433" t="s">
        <v>26</v>
      </c>
      <c r="I510" s="434" t="s">
        <v>698</v>
      </c>
    </row>
    <row r="511" spans="1:9" ht="15.75" hidden="1" customHeight="1">
      <c r="A511" s="434" t="s">
        <v>694</v>
      </c>
      <c r="B511" s="428" t="s">
        <v>97</v>
      </c>
      <c r="C511" s="429">
        <v>42942</v>
      </c>
      <c r="D511" s="429" t="s">
        <v>203</v>
      </c>
      <c r="E511" s="430" t="s">
        <v>4</v>
      </c>
      <c r="F511" s="431">
        <v>9521530.4000000004</v>
      </c>
      <c r="G511" s="431">
        <v>9521530.4000000004</v>
      </c>
      <c r="H511" s="433" t="s">
        <v>26</v>
      </c>
      <c r="I511" s="434" t="s">
        <v>26</v>
      </c>
    </row>
    <row r="512" spans="1:9" ht="15.75" hidden="1" customHeight="1">
      <c r="A512" s="434" t="s">
        <v>695</v>
      </c>
      <c r="B512" s="428" t="s">
        <v>97</v>
      </c>
      <c r="C512" s="429">
        <v>42941</v>
      </c>
      <c r="D512" s="429" t="s">
        <v>203</v>
      </c>
      <c r="E512" s="430" t="s">
        <v>4</v>
      </c>
      <c r="F512" s="431">
        <v>5393940.0999999996</v>
      </c>
      <c r="G512" s="431">
        <v>5393940.0999999996</v>
      </c>
      <c r="H512" s="433" t="s">
        <v>26</v>
      </c>
      <c r="I512" s="434" t="s">
        <v>225</v>
      </c>
    </row>
    <row r="513" spans="1:9" ht="15.75" hidden="1" customHeight="1">
      <c r="A513" s="427" t="s">
        <v>682</v>
      </c>
      <c r="B513" s="428" t="s">
        <v>20</v>
      </c>
      <c r="C513" s="429">
        <v>42958</v>
      </c>
      <c r="D513" s="429" t="s">
        <v>203</v>
      </c>
      <c r="E513" s="430" t="s">
        <v>4</v>
      </c>
      <c r="F513" s="431">
        <v>560232</v>
      </c>
      <c r="G513" s="432">
        <v>560232</v>
      </c>
      <c r="H513" s="433" t="s">
        <v>26</v>
      </c>
      <c r="I513" s="427" t="s">
        <v>26</v>
      </c>
    </row>
    <row r="514" spans="1:9" ht="15.75" hidden="1" customHeight="1">
      <c r="A514" s="427" t="s">
        <v>682</v>
      </c>
      <c r="B514" s="428" t="s">
        <v>20</v>
      </c>
      <c r="C514" s="429">
        <v>42957</v>
      </c>
      <c r="D514" s="429" t="s">
        <v>203</v>
      </c>
      <c r="E514" s="430" t="s">
        <v>4</v>
      </c>
      <c r="F514" s="431">
        <v>617737.85</v>
      </c>
      <c r="G514" s="432">
        <v>617737.85</v>
      </c>
      <c r="H514" s="433" t="s">
        <v>26</v>
      </c>
      <c r="I514" s="427"/>
    </row>
    <row r="515" spans="1:9" ht="15.75" hidden="1" customHeight="1">
      <c r="A515" s="427" t="s">
        <v>682</v>
      </c>
      <c r="B515" s="428" t="s">
        <v>20</v>
      </c>
      <c r="C515" s="429">
        <v>42958</v>
      </c>
      <c r="D515" s="429" t="s">
        <v>203</v>
      </c>
      <c r="E515" s="430" t="s">
        <v>4</v>
      </c>
      <c r="F515" s="431">
        <v>44666.1</v>
      </c>
      <c r="G515" s="432">
        <v>44666.1</v>
      </c>
      <c r="H515" s="433" t="s">
        <v>26</v>
      </c>
      <c r="I515" s="427" t="s">
        <v>26</v>
      </c>
    </row>
    <row r="516" spans="1:9" ht="15.75" hidden="1" customHeight="1">
      <c r="A516" s="427" t="s">
        <v>682</v>
      </c>
      <c r="B516" s="428" t="s">
        <v>20</v>
      </c>
      <c r="C516" s="429">
        <v>42958</v>
      </c>
      <c r="D516" s="429" t="s">
        <v>203</v>
      </c>
      <c r="E516" s="430" t="s">
        <v>4</v>
      </c>
      <c r="F516" s="431">
        <v>264286.8</v>
      </c>
      <c r="G516" s="432">
        <v>264286.8</v>
      </c>
      <c r="H516" s="433" t="s">
        <v>26</v>
      </c>
      <c r="I516" s="427" t="s">
        <v>26</v>
      </c>
    </row>
    <row r="517" spans="1:9" ht="15.75" hidden="1" customHeight="1">
      <c r="A517" s="427" t="s">
        <v>682</v>
      </c>
      <c r="B517" s="428" t="s">
        <v>20</v>
      </c>
      <c r="C517" s="429">
        <v>42958</v>
      </c>
      <c r="D517" s="429" t="s">
        <v>203</v>
      </c>
      <c r="E517" s="430" t="s">
        <v>4</v>
      </c>
      <c r="F517" s="431">
        <v>11070</v>
      </c>
      <c r="G517" s="432">
        <v>11070</v>
      </c>
      <c r="H517" s="433" t="s">
        <v>26</v>
      </c>
      <c r="I517" s="427" t="s">
        <v>26</v>
      </c>
    </row>
    <row r="518" spans="1:9" ht="15.75" hidden="1" customHeight="1">
      <c r="A518" s="427" t="s">
        <v>682</v>
      </c>
      <c r="B518" s="428" t="s">
        <v>20</v>
      </c>
      <c r="C518" s="429">
        <v>42958</v>
      </c>
      <c r="D518" s="429" t="s">
        <v>203</v>
      </c>
      <c r="E518" s="430" t="s">
        <v>4</v>
      </c>
      <c r="F518" s="431">
        <v>13518</v>
      </c>
      <c r="G518" s="432">
        <v>13518</v>
      </c>
      <c r="H518" s="433" t="s">
        <v>26</v>
      </c>
      <c r="I518" s="427" t="s">
        <v>26</v>
      </c>
    </row>
    <row r="519" spans="1:9" ht="15.75" hidden="1" customHeight="1">
      <c r="A519" s="427" t="s">
        <v>682</v>
      </c>
      <c r="B519" s="428" t="s">
        <v>20</v>
      </c>
      <c r="C519" s="429">
        <v>42957</v>
      </c>
      <c r="D519" s="429" t="s">
        <v>203</v>
      </c>
      <c r="E519" s="430" t="s">
        <v>4</v>
      </c>
      <c r="F519" s="431">
        <v>33191.129999999997</v>
      </c>
      <c r="G519" s="432">
        <v>33191.129999999997</v>
      </c>
      <c r="H519" s="433" t="s">
        <v>26</v>
      </c>
      <c r="I519" s="427"/>
    </row>
    <row r="520" spans="1:9" ht="15.75" hidden="1" customHeight="1">
      <c r="A520" s="434" t="s">
        <v>331</v>
      </c>
      <c r="B520" s="428" t="s">
        <v>15</v>
      </c>
      <c r="C520" s="429">
        <v>42959</v>
      </c>
      <c r="D520" s="429" t="s">
        <v>203</v>
      </c>
      <c r="E520" s="428" t="s">
        <v>4</v>
      </c>
      <c r="F520" s="431">
        <v>6431314.8600000003</v>
      </c>
      <c r="G520" s="431">
        <v>6431314.8600000003</v>
      </c>
      <c r="H520" s="433" t="s">
        <v>26</v>
      </c>
      <c r="I520" s="434" t="s">
        <v>295</v>
      </c>
    </row>
    <row r="521" spans="1:9" ht="15.75" hidden="1" customHeight="1">
      <c r="A521" s="434" t="s">
        <v>331</v>
      </c>
      <c r="B521" s="428" t="s">
        <v>15</v>
      </c>
      <c r="C521" s="429">
        <v>42925</v>
      </c>
      <c r="D521" s="429" t="s">
        <v>203</v>
      </c>
      <c r="E521" s="430" t="s">
        <v>4</v>
      </c>
      <c r="F521" s="431">
        <v>4976853.71</v>
      </c>
      <c r="G521" s="431">
        <v>4976853.71</v>
      </c>
      <c r="H521" s="433" t="s">
        <v>26</v>
      </c>
      <c r="I521" s="434" t="s">
        <v>295</v>
      </c>
    </row>
    <row r="522" spans="1:9" ht="15.75" hidden="1" customHeight="1">
      <c r="A522" s="434" t="s">
        <v>255</v>
      </c>
      <c r="B522" s="428" t="s">
        <v>15</v>
      </c>
      <c r="C522" s="429">
        <v>42953</v>
      </c>
      <c r="D522" s="429" t="s">
        <v>203</v>
      </c>
      <c r="E522" s="428" t="s">
        <v>4</v>
      </c>
      <c r="F522" s="431">
        <v>5340579.29</v>
      </c>
      <c r="G522" s="431">
        <v>5340579.29</v>
      </c>
      <c r="H522" s="433" t="s">
        <v>26</v>
      </c>
      <c r="I522" s="434" t="s">
        <v>26</v>
      </c>
    </row>
    <row r="523" spans="1:9" ht="15.75" hidden="1" customHeight="1">
      <c r="A523" s="434" t="s">
        <v>255</v>
      </c>
      <c r="B523" s="428" t="s">
        <v>15</v>
      </c>
      <c r="C523" s="429">
        <v>42924</v>
      </c>
      <c r="D523" s="429" t="s">
        <v>203</v>
      </c>
      <c r="E523" s="430" t="s">
        <v>4</v>
      </c>
      <c r="F523" s="431">
        <v>5555143.2800000003</v>
      </c>
      <c r="G523" s="431">
        <v>5555143.2800000003</v>
      </c>
      <c r="H523" s="433" t="s">
        <v>26</v>
      </c>
      <c r="I523" s="434" t="s">
        <v>26</v>
      </c>
    </row>
    <row r="524" spans="1:9" ht="15.75" hidden="1" customHeight="1">
      <c r="A524" s="434" t="s">
        <v>256</v>
      </c>
      <c r="B524" s="428" t="s">
        <v>15</v>
      </c>
      <c r="C524" s="429">
        <v>42932</v>
      </c>
      <c r="D524" s="429" t="s">
        <v>203</v>
      </c>
      <c r="E524" s="430" t="s">
        <v>4</v>
      </c>
      <c r="F524" s="431">
        <v>861497.21</v>
      </c>
      <c r="G524" s="431">
        <v>861497.21</v>
      </c>
      <c r="H524" s="433" t="s">
        <v>26</v>
      </c>
      <c r="I524" s="434" t="s">
        <v>257</v>
      </c>
    </row>
    <row r="525" spans="1:9" ht="15.75" hidden="1" customHeight="1">
      <c r="A525" s="434" t="s">
        <v>258</v>
      </c>
      <c r="B525" s="428" t="s">
        <v>15</v>
      </c>
      <c r="C525" s="429">
        <v>42959</v>
      </c>
      <c r="D525" s="429" t="s">
        <v>203</v>
      </c>
      <c r="E525" s="428" t="s">
        <v>4</v>
      </c>
      <c r="F525" s="431">
        <v>1434900.58</v>
      </c>
      <c r="G525" s="431">
        <v>1434900.58</v>
      </c>
      <c r="H525" s="433" t="s">
        <v>26</v>
      </c>
      <c r="I525" s="434" t="s">
        <v>257</v>
      </c>
    </row>
    <row r="526" spans="1:9" ht="15.75" hidden="1" customHeight="1">
      <c r="A526" s="434" t="s">
        <v>258</v>
      </c>
      <c r="B526" s="428" t="s">
        <v>15</v>
      </c>
      <c r="C526" s="429">
        <v>42932</v>
      </c>
      <c r="D526" s="429" t="s">
        <v>203</v>
      </c>
      <c r="E526" s="430" t="s">
        <v>4</v>
      </c>
      <c r="F526" s="431">
        <v>1446402.12</v>
      </c>
      <c r="G526" s="431">
        <v>1446402.12</v>
      </c>
      <c r="H526" s="433" t="s">
        <v>26</v>
      </c>
      <c r="I526" s="434" t="s">
        <v>257</v>
      </c>
    </row>
    <row r="527" spans="1:9" ht="15.75" hidden="1" customHeight="1">
      <c r="A527" s="434" t="s">
        <v>105</v>
      </c>
      <c r="B527" s="428" t="s">
        <v>15</v>
      </c>
      <c r="C527" s="429">
        <v>42952</v>
      </c>
      <c r="D527" s="429" t="s">
        <v>203</v>
      </c>
      <c r="E527" s="428" t="s">
        <v>4</v>
      </c>
      <c r="F527" s="431">
        <v>13758872</v>
      </c>
      <c r="G527" s="431">
        <v>13758872</v>
      </c>
      <c r="H527" s="433" t="s">
        <v>26</v>
      </c>
      <c r="I527" s="434" t="s">
        <v>230</v>
      </c>
    </row>
    <row r="528" spans="1:9" ht="15.75" hidden="1" customHeight="1">
      <c r="A528" s="434" t="s">
        <v>105</v>
      </c>
      <c r="B528" s="428" t="s">
        <v>15</v>
      </c>
      <c r="C528" s="429">
        <v>42924</v>
      </c>
      <c r="D528" s="429" t="s">
        <v>203</v>
      </c>
      <c r="E528" s="430" t="s">
        <v>4</v>
      </c>
      <c r="F528" s="431">
        <v>14218389.210000001</v>
      </c>
      <c r="G528" s="431">
        <v>14218389.210000001</v>
      </c>
      <c r="H528" s="433" t="s">
        <v>26</v>
      </c>
      <c r="I528" s="434" t="s">
        <v>230</v>
      </c>
    </row>
    <row r="529" spans="1:9" ht="15.75" hidden="1" customHeight="1">
      <c r="A529" s="434" t="s">
        <v>296</v>
      </c>
      <c r="B529" s="428" t="s">
        <v>15</v>
      </c>
      <c r="C529" s="429">
        <v>42927</v>
      </c>
      <c r="D529" s="429" t="s">
        <v>203</v>
      </c>
      <c r="E529" s="430" t="s">
        <v>4</v>
      </c>
      <c r="F529" s="431">
        <v>2814349.48</v>
      </c>
      <c r="G529" s="431">
        <v>2814349.48</v>
      </c>
      <c r="H529" s="433" t="s">
        <v>26</v>
      </c>
      <c r="I529" s="434" t="s">
        <v>239</v>
      </c>
    </row>
    <row r="530" spans="1:9" ht="15.75" hidden="1" customHeight="1">
      <c r="A530" s="434" t="s">
        <v>306</v>
      </c>
      <c r="B530" s="428" t="s">
        <v>15</v>
      </c>
      <c r="C530" s="429">
        <v>42927</v>
      </c>
      <c r="D530" s="429" t="s">
        <v>203</v>
      </c>
      <c r="E530" s="430" t="s">
        <v>4</v>
      </c>
      <c r="F530" s="431">
        <v>7903915</v>
      </c>
      <c r="G530" s="431">
        <v>7903915</v>
      </c>
      <c r="H530" s="433" t="s">
        <v>26</v>
      </c>
      <c r="I530" s="434" t="s">
        <v>232</v>
      </c>
    </row>
    <row r="531" spans="1:9" ht="15.75" hidden="1" customHeight="1">
      <c r="A531" s="434" t="s">
        <v>260</v>
      </c>
      <c r="B531" s="428" t="s">
        <v>15</v>
      </c>
      <c r="C531" s="429">
        <v>42953</v>
      </c>
      <c r="D531" s="429" t="s">
        <v>203</v>
      </c>
      <c r="E531" s="428" t="s">
        <v>4</v>
      </c>
      <c r="F531" s="431">
        <v>31484225.260000002</v>
      </c>
      <c r="G531" s="431">
        <v>31484225.260000002</v>
      </c>
      <c r="H531" s="433" t="s">
        <v>26</v>
      </c>
      <c r="I531" s="434" t="s">
        <v>231</v>
      </c>
    </row>
    <row r="532" spans="1:9" ht="15.75" hidden="1" customHeight="1">
      <c r="A532" s="434" t="s">
        <v>260</v>
      </c>
      <c r="B532" s="428" t="s">
        <v>15</v>
      </c>
      <c r="C532" s="429">
        <v>42924</v>
      </c>
      <c r="D532" s="429" t="s">
        <v>203</v>
      </c>
      <c r="E532" s="430" t="s">
        <v>4</v>
      </c>
      <c r="F532" s="431">
        <v>31208900.559999999</v>
      </c>
      <c r="G532" s="431">
        <v>31208900.559999999</v>
      </c>
      <c r="H532" s="433" t="s">
        <v>26</v>
      </c>
      <c r="I532" s="434" t="s">
        <v>231</v>
      </c>
    </row>
    <row r="533" spans="1:9" ht="15.75" hidden="1" customHeight="1">
      <c r="A533" s="434" t="s">
        <v>266</v>
      </c>
      <c r="B533" s="428" t="s">
        <v>15</v>
      </c>
      <c r="C533" s="429">
        <v>42955</v>
      </c>
      <c r="D533" s="429" t="s">
        <v>203</v>
      </c>
      <c r="E533" s="428" t="s">
        <v>4</v>
      </c>
      <c r="F533" s="431">
        <v>5748039.2800000003</v>
      </c>
      <c r="G533" s="431">
        <v>5748039.2800000003</v>
      </c>
      <c r="H533" s="433" t="s">
        <v>26</v>
      </c>
      <c r="I533" s="434" t="s">
        <v>240</v>
      </c>
    </row>
    <row r="534" spans="1:9" ht="15.75" hidden="1" customHeight="1">
      <c r="A534" s="434" t="s">
        <v>266</v>
      </c>
      <c r="B534" s="428" t="s">
        <v>15</v>
      </c>
      <c r="C534" s="429">
        <v>42953</v>
      </c>
      <c r="D534" s="429" t="s">
        <v>203</v>
      </c>
      <c r="E534" s="428" t="s">
        <v>4</v>
      </c>
      <c r="F534" s="431">
        <v>5447486.1699999999</v>
      </c>
      <c r="G534" s="431">
        <v>5447486.1699999999</v>
      </c>
      <c r="H534" s="433" t="s">
        <v>26</v>
      </c>
      <c r="I534" s="434" t="s">
        <v>240</v>
      </c>
    </row>
    <row r="535" spans="1:9" ht="15.75" hidden="1" customHeight="1">
      <c r="A535" s="434" t="s">
        <v>266</v>
      </c>
      <c r="B535" s="428" t="s">
        <v>15</v>
      </c>
      <c r="C535" s="429">
        <v>42925</v>
      </c>
      <c r="D535" s="429" t="s">
        <v>203</v>
      </c>
      <c r="E535" s="430" t="s">
        <v>4</v>
      </c>
      <c r="F535" s="431">
        <v>5813960.25</v>
      </c>
      <c r="G535" s="431">
        <v>5813960.25</v>
      </c>
      <c r="H535" s="433" t="s">
        <v>26</v>
      </c>
      <c r="I535" s="434" t="s">
        <v>240</v>
      </c>
    </row>
    <row r="536" spans="1:9" ht="15.75" hidden="1" customHeight="1">
      <c r="A536" s="434" t="s">
        <v>298</v>
      </c>
      <c r="B536" s="428" t="s">
        <v>15</v>
      </c>
      <c r="C536" s="429">
        <v>42933</v>
      </c>
      <c r="D536" s="429" t="s">
        <v>203</v>
      </c>
      <c r="E536" s="428" t="s">
        <v>4</v>
      </c>
      <c r="F536" s="431">
        <v>3697847.5</v>
      </c>
      <c r="G536" s="431">
        <v>3697847.5</v>
      </c>
      <c r="H536" s="433" t="s">
        <v>26</v>
      </c>
      <c r="I536" s="434" t="s">
        <v>299</v>
      </c>
    </row>
    <row r="537" spans="1:9" ht="15.75" hidden="1" customHeight="1">
      <c r="A537" s="434" t="s">
        <v>482</v>
      </c>
      <c r="B537" s="428" t="s">
        <v>15</v>
      </c>
      <c r="C537" s="429">
        <v>42953</v>
      </c>
      <c r="D537" s="429" t="s">
        <v>203</v>
      </c>
      <c r="E537" s="428" t="s">
        <v>4</v>
      </c>
      <c r="F537" s="431">
        <v>31436877.93</v>
      </c>
      <c r="G537" s="431">
        <v>31436877.93</v>
      </c>
      <c r="H537" s="433" t="s">
        <v>26</v>
      </c>
      <c r="I537" s="434" t="s">
        <v>299</v>
      </c>
    </row>
    <row r="538" spans="1:9" ht="15.75" hidden="1" customHeight="1">
      <c r="A538" s="434" t="s">
        <v>205</v>
      </c>
      <c r="B538" s="428" t="s">
        <v>15</v>
      </c>
      <c r="C538" s="429">
        <v>42958</v>
      </c>
      <c r="D538" s="429" t="s">
        <v>203</v>
      </c>
      <c r="E538" s="428" t="s">
        <v>4</v>
      </c>
      <c r="F538" s="431">
        <v>1882499.64</v>
      </c>
      <c r="G538" s="431">
        <v>1882499.64</v>
      </c>
      <c r="H538" s="433" t="s">
        <v>26</v>
      </c>
      <c r="I538" s="434" t="s">
        <v>26</v>
      </c>
    </row>
    <row r="539" spans="1:9" ht="15.75" hidden="1" customHeight="1">
      <c r="A539" s="434" t="s">
        <v>205</v>
      </c>
      <c r="B539" s="428" t="s">
        <v>15</v>
      </c>
      <c r="C539" s="429">
        <v>42928</v>
      </c>
      <c r="D539" s="429" t="s">
        <v>203</v>
      </c>
      <c r="E539" s="430" t="s">
        <v>4</v>
      </c>
      <c r="F539" s="431">
        <v>2016206.97</v>
      </c>
      <c r="G539" s="431">
        <v>2016206.97</v>
      </c>
      <c r="H539" s="433" t="s">
        <v>26</v>
      </c>
      <c r="I539" s="434" t="s">
        <v>26</v>
      </c>
    </row>
    <row r="540" spans="1:9" ht="15.75" hidden="1" customHeight="1">
      <c r="A540" s="434" t="s">
        <v>272</v>
      </c>
      <c r="B540" s="428" t="s">
        <v>15</v>
      </c>
      <c r="C540" s="429">
        <v>42933</v>
      </c>
      <c r="D540" s="429" t="s">
        <v>203</v>
      </c>
      <c r="E540" s="428" t="s">
        <v>4</v>
      </c>
      <c r="F540" s="431">
        <v>527302.64</v>
      </c>
      <c r="G540" s="431">
        <v>527302.64</v>
      </c>
      <c r="H540" s="433" t="s">
        <v>26</v>
      </c>
      <c r="I540" s="434" t="s">
        <v>505</v>
      </c>
    </row>
    <row r="541" spans="1:9" ht="15.75" hidden="1" customHeight="1">
      <c r="A541" s="434" t="s">
        <v>273</v>
      </c>
      <c r="B541" s="428" t="s">
        <v>15</v>
      </c>
      <c r="C541" s="429">
        <v>42933</v>
      </c>
      <c r="D541" s="429" t="s">
        <v>203</v>
      </c>
      <c r="E541" s="428" t="s">
        <v>4</v>
      </c>
      <c r="F541" s="431">
        <v>396152.39</v>
      </c>
      <c r="G541" s="431">
        <v>396152.39</v>
      </c>
      <c r="H541" s="433" t="s">
        <v>26</v>
      </c>
      <c r="I541" s="434" t="s">
        <v>505</v>
      </c>
    </row>
    <row r="542" spans="1:9" ht="15.75" hidden="1" customHeight="1">
      <c r="A542" s="434" t="s">
        <v>262</v>
      </c>
      <c r="B542" s="428" t="s">
        <v>15</v>
      </c>
      <c r="C542" s="429">
        <v>42951</v>
      </c>
      <c r="D542" s="429" t="s">
        <v>203</v>
      </c>
      <c r="E542" s="428" t="s">
        <v>4</v>
      </c>
      <c r="F542" s="431">
        <v>10875282.960000001</v>
      </c>
      <c r="G542" s="431">
        <v>10875282.960000001</v>
      </c>
      <c r="H542" s="433" t="s">
        <v>26</v>
      </c>
      <c r="I542" s="434" t="s">
        <v>26</v>
      </c>
    </row>
    <row r="543" spans="1:9" ht="15.75" hidden="1" customHeight="1">
      <c r="A543" s="434" t="s">
        <v>262</v>
      </c>
      <c r="B543" s="428" t="s">
        <v>15</v>
      </c>
      <c r="C543" s="429">
        <v>42920</v>
      </c>
      <c r="D543" s="429" t="s">
        <v>203</v>
      </c>
      <c r="E543" s="428" t="s">
        <v>4</v>
      </c>
      <c r="F543" s="431">
        <v>8385606.75</v>
      </c>
      <c r="G543" s="431">
        <v>8385606.75</v>
      </c>
      <c r="H543" s="433" t="s">
        <v>26</v>
      </c>
      <c r="I543" s="434" t="s">
        <v>26</v>
      </c>
    </row>
    <row r="544" spans="1:9" ht="15.75" hidden="1" customHeight="1">
      <c r="A544" s="434" t="s">
        <v>504</v>
      </c>
      <c r="B544" s="428" t="s">
        <v>15</v>
      </c>
      <c r="C544" s="429">
        <v>42953</v>
      </c>
      <c r="D544" s="429" t="s">
        <v>203</v>
      </c>
      <c r="E544" s="428" t="s">
        <v>4</v>
      </c>
      <c r="F544" s="431">
        <v>12368250.050000001</v>
      </c>
      <c r="G544" s="431">
        <v>12368250.050000001</v>
      </c>
      <c r="H544" s="433" t="s">
        <v>26</v>
      </c>
      <c r="I544" s="434" t="s">
        <v>26</v>
      </c>
    </row>
    <row r="545" spans="1:9" ht="15.75" hidden="1" customHeight="1">
      <c r="A545" s="434" t="s">
        <v>504</v>
      </c>
      <c r="B545" s="428" t="s">
        <v>15</v>
      </c>
      <c r="C545" s="429">
        <v>42925</v>
      </c>
      <c r="D545" s="429" t="s">
        <v>203</v>
      </c>
      <c r="E545" s="428" t="s">
        <v>4</v>
      </c>
      <c r="F545" s="431">
        <v>13757069.300000001</v>
      </c>
      <c r="G545" s="431">
        <v>13757069.300000001</v>
      </c>
      <c r="H545" s="433" t="s">
        <v>26</v>
      </c>
      <c r="I545" s="434" t="s">
        <v>26</v>
      </c>
    </row>
    <row r="546" spans="1:9" ht="15.75" hidden="1" customHeight="1">
      <c r="A546" s="434" t="s">
        <v>307</v>
      </c>
      <c r="B546" s="428" t="s">
        <v>15</v>
      </c>
      <c r="C546" s="429">
        <v>42926</v>
      </c>
      <c r="D546" s="429" t="s">
        <v>203</v>
      </c>
      <c r="E546" s="430" t="s">
        <v>4</v>
      </c>
      <c r="F546" s="431">
        <v>2315386.66</v>
      </c>
      <c r="G546" s="431">
        <v>2315386.66</v>
      </c>
      <c r="H546" s="433" t="s">
        <v>26</v>
      </c>
      <c r="I546" s="434" t="s">
        <v>274</v>
      </c>
    </row>
    <row r="547" spans="1:9" ht="15.75" hidden="1" customHeight="1">
      <c r="A547" s="434" t="s">
        <v>688</v>
      </c>
      <c r="B547" s="428" t="s">
        <v>687</v>
      </c>
      <c r="C547" s="429">
        <v>42942</v>
      </c>
      <c r="D547" s="429" t="s">
        <v>203</v>
      </c>
      <c r="E547" s="430" t="s">
        <v>4</v>
      </c>
      <c r="F547" s="431">
        <v>19886510.699999999</v>
      </c>
      <c r="G547" s="431">
        <v>19886510.699999999</v>
      </c>
      <c r="H547" s="433" t="s">
        <v>26</v>
      </c>
      <c r="I547" s="434" t="s">
        <v>696</v>
      </c>
    </row>
    <row r="548" spans="1:9" ht="15.75" hidden="1" customHeight="1">
      <c r="A548" s="434" t="s">
        <v>712</v>
      </c>
      <c r="B548" s="428" t="s">
        <v>449</v>
      </c>
      <c r="C548" s="429">
        <v>42993</v>
      </c>
      <c r="D548" s="429" t="s">
        <v>203</v>
      </c>
      <c r="E548" s="428" t="s">
        <v>4</v>
      </c>
      <c r="F548" s="431">
        <v>271328.12</v>
      </c>
      <c r="G548" s="431">
        <v>271328.12</v>
      </c>
      <c r="H548" s="433" t="s">
        <v>26</v>
      </c>
      <c r="I548" s="434" t="s">
        <v>713</v>
      </c>
    </row>
    <row r="549" spans="1:9" ht="15.75" hidden="1" customHeight="1">
      <c r="A549" s="434" t="s">
        <v>470</v>
      </c>
      <c r="B549" s="428" t="s">
        <v>449</v>
      </c>
      <c r="C549" s="429">
        <v>42576</v>
      </c>
      <c r="D549" s="429" t="s">
        <v>203</v>
      </c>
      <c r="E549" s="430" t="s">
        <v>4</v>
      </c>
      <c r="F549" s="431">
        <v>28534.17</v>
      </c>
      <c r="G549" s="431">
        <v>28534.17</v>
      </c>
      <c r="H549" s="433" t="s">
        <v>26</v>
      </c>
      <c r="I549" s="434" t="s">
        <v>228</v>
      </c>
    </row>
    <row r="550" spans="1:9" ht="15.75" hidden="1" customHeight="1">
      <c r="A550" s="434" t="s">
        <v>722</v>
      </c>
      <c r="B550" s="428" t="s">
        <v>449</v>
      </c>
      <c r="C550" s="429">
        <v>42993</v>
      </c>
      <c r="D550" s="429" t="s">
        <v>203</v>
      </c>
      <c r="E550" s="428" t="s">
        <v>4</v>
      </c>
      <c r="F550" s="431">
        <v>494468.48</v>
      </c>
      <c r="G550" s="431">
        <v>494468.48</v>
      </c>
      <c r="H550" s="433" t="s">
        <v>26</v>
      </c>
      <c r="I550" s="434" t="s">
        <v>723</v>
      </c>
    </row>
    <row r="551" spans="1:9" ht="15.75" hidden="1" customHeight="1">
      <c r="A551" s="434" t="s">
        <v>660</v>
      </c>
      <c r="B551" s="428" t="s">
        <v>449</v>
      </c>
      <c r="C551" s="429">
        <v>42590</v>
      </c>
      <c r="D551" s="429" t="s">
        <v>203</v>
      </c>
      <c r="E551" s="428" t="s">
        <v>4</v>
      </c>
      <c r="F551" s="431">
        <v>9784057.8220000006</v>
      </c>
      <c r="G551" s="431">
        <v>9784057.8220000006</v>
      </c>
      <c r="H551" s="433" t="s">
        <v>26</v>
      </c>
      <c r="I551" s="434" t="s">
        <v>245</v>
      </c>
    </row>
    <row r="552" spans="1:9" ht="15.75" hidden="1" customHeight="1">
      <c r="A552" s="434" t="s">
        <v>249</v>
      </c>
      <c r="B552" s="428" t="s">
        <v>449</v>
      </c>
      <c r="C552" s="429">
        <v>42571</v>
      </c>
      <c r="D552" s="429" t="s">
        <v>203</v>
      </c>
      <c r="E552" s="430" t="s">
        <v>4</v>
      </c>
      <c r="F552" s="431">
        <v>16250706.248</v>
      </c>
      <c r="G552" s="431">
        <v>16227876.762800001</v>
      </c>
      <c r="H552" s="433" t="s">
        <v>26</v>
      </c>
      <c r="I552" s="434" t="s">
        <v>245</v>
      </c>
    </row>
    <row r="553" spans="1:9" ht="15.75" hidden="1" customHeight="1">
      <c r="A553" s="434" t="s">
        <v>767</v>
      </c>
      <c r="B553" s="428" t="s">
        <v>449</v>
      </c>
      <c r="C553" s="429" t="s">
        <v>768</v>
      </c>
      <c r="D553" s="429" t="s">
        <v>203</v>
      </c>
      <c r="E553" s="428" t="s">
        <v>4</v>
      </c>
      <c r="F553" s="431">
        <v>875000</v>
      </c>
      <c r="G553" s="431">
        <v>875000</v>
      </c>
      <c r="H553" s="433" t="s">
        <v>26</v>
      </c>
      <c r="I553" s="434" t="s">
        <v>769</v>
      </c>
    </row>
    <row r="554" spans="1:9" ht="15.75" hidden="1" customHeight="1">
      <c r="A554" s="434" t="s">
        <v>712</v>
      </c>
      <c r="B554" s="428" t="s">
        <v>448</v>
      </c>
      <c r="C554" s="429">
        <v>42993</v>
      </c>
      <c r="D554" s="429" t="s">
        <v>203</v>
      </c>
      <c r="E554" s="428" t="s">
        <v>4</v>
      </c>
      <c r="F554" s="431">
        <v>1985280.81</v>
      </c>
      <c r="G554" s="431">
        <v>1985280.81</v>
      </c>
      <c r="H554" s="433" t="s">
        <v>26</v>
      </c>
      <c r="I554" s="434" t="s">
        <v>713</v>
      </c>
    </row>
    <row r="555" spans="1:9" ht="15.75" hidden="1" customHeight="1">
      <c r="A555" s="434" t="s">
        <v>714</v>
      </c>
      <c r="B555" s="428" t="s">
        <v>448</v>
      </c>
      <c r="C555" s="429">
        <v>42993</v>
      </c>
      <c r="D555" s="429" t="s">
        <v>203</v>
      </c>
      <c r="E555" s="428" t="s">
        <v>4</v>
      </c>
      <c r="F555" s="431">
        <v>131280.1</v>
      </c>
      <c r="G555" s="431">
        <v>131280.1</v>
      </c>
      <c r="H555" s="433" t="s">
        <v>26</v>
      </c>
      <c r="I555" s="434" t="s">
        <v>713</v>
      </c>
    </row>
    <row r="556" spans="1:9" ht="15.75" hidden="1" customHeight="1">
      <c r="A556" s="434" t="s">
        <v>470</v>
      </c>
      <c r="B556" s="428" t="s">
        <v>448</v>
      </c>
      <c r="C556" s="429">
        <v>42576</v>
      </c>
      <c r="D556" s="429" t="s">
        <v>203</v>
      </c>
      <c r="E556" s="430" t="s">
        <v>4</v>
      </c>
      <c r="F556" s="431">
        <v>30603.88</v>
      </c>
      <c r="G556" s="431">
        <v>30603.88</v>
      </c>
      <c r="H556" s="433" t="s">
        <v>26</v>
      </c>
      <c r="I556" s="434" t="s">
        <v>228</v>
      </c>
    </row>
    <row r="557" spans="1:9" ht="15.75" hidden="1" customHeight="1">
      <c r="A557" s="434" t="s">
        <v>456</v>
      </c>
      <c r="B557" s="428" t="s">
        <v>448</v>
      </c>
      <c r="C557" s="429">
        <v>42572</v>
      </c>
      <c r="D557" s="429" t="s">
        <v>203</v>
      </c>
      <c r="E557" s="430" t="s">
        <v>4</v>
      </c>
      <c r="F557" s="431">
        <v>469288.11</v>
      </c>
      <c r="G557" s="431">
        <v>469288.11</v>
      </c>
      <c r="H557" s="433" t="s">
        <v>26</v>
      </c>
      <c r="I557" s="434" t="s">
        <v>228</v>
      </c>
    </row>
    <row r="558" spans="1:9" ht="15.75" hidden="1" customHeight="1">
      <c r="A558" s="434" t="s">
        <v>722</v>
      </c>
      <c r="B558" s="428" t="s">
        <v>448</v>
      </c>
      <c r="C558" s="429">
        <v>42993</v>
      </c>
      <c r="D558" s="429" t="s">
        <v>203</v>
      </c>
      <c r="E558" s="428" t="s">
        <v>4</v>
      </c>
      <c r="F558" s="431">
        <v>1193958.1200000001</v>
      </c>
      <c r="G558" s="431">
        <v>337029.375</v>
      </c>
      <c r="H558" s="433" t="s">
        <v>26</v>
      </c>
      <c r="I558" s="434" t="s">
        <v>723</v>
      </c>
    </row>
    <row r="559" spans="1:9" ht="15.75" hidden="1" customHeight="1">
      <c r="A559" s="434" t="s">
        <v>660</v>
      </c>
      <c r="B559" s="428" t="s">
        <v>448</v>
      </c>
      <c r="C559" s="429">
        <v>42590</v>
      </c>
      <c r="D559" s="429" t="s">
        <v>203</v>
      </c>
      <c r="E559" s="428" t="s">
        <v>4</v>
      </c>
      <c r="F559" s="431">
        <v>48920289.109999999</v>
      </c>
      <c r="G559" s="431">
        <v>48920289.109999999</v>
      </c>
      <c r="H559" s="433" t="s">
        <v>26</v>
      </c>
      <c r="I559" s="434" t="s">
        <v>245</v>
      </c>
    </row>
    <row r="560" spans="1:9" ht="15.75" hidden="1" customHeight="1">
      <c r="A560" s="434" t="s">
        <v>249</v>
      </c>
      <c r="B560" s="428" t="s">
        <v>448</v>
      </c>
      <c r="C560" s="429">
        <v>42571</v>
      </c>
      <c r="D560" s="429" t="s">
        <v>203</v>
      </c>
      <c r="E560" s="430" t="s">
        <v>4</v>
      </c>
      <c r="F560" s="431">
        <v>81253531.239999995</v>
      </c>
      <c r="G560" s="431">
        <v>81139383.813999996</v>
      </c>
      <c r="H560" s="433" t="s">
        <v>26</v>
      </c>
      <c r="I560" s="434" t="s">
        <v>245</v>
      </c>
    </row>
    <row r="561" spans="1:9" ht="15.75" hidden="1" customHeight="1">
      <c r="A561" s="434" t="s">
        <v>456</v>
      </c>
      <c r="B561" s="428" t="s">
        <v>447</v>
      </c>
      <c r="C561" s="429">
        <v>42572</v>
      </c>
      <c r="D561" s="429" t="s">
        <v>203</v>
      </c>
      <c r="E561" s="430" t="s">
        <v>4</v>
      </c>
      <c r="F561" s="431">
        <v>9287469.7699999996</v>
      </c>
      <c r="G561" s="431">
        <v>9287469.7699999996</v>
      </c>
      <c r="H561" s="433" t="s">
        <v>26</v>
      </c>
      <c r="I561" s="434" t="s">
        <v>228</v>
      </c>
    </row>
    <row r="562" spans="1:9" ht="15.75" hidden="1" customHeight="1">
      <c r="A562" s="434" t="s">
        <v>196</v>
      </c>
      <c r="B562" s="428" t="s">
        <v>191</v>
      </c>
      <c r="C562" s="429">
        <v>42943</v>
      </c>
      <c r="D562" s="429" t="s">
        <v>203</v>
      </c>
      <c r="E562" s="428" t="s">
        <v>4</v>
      </c>
      <c r="F562" s="431">
        <v>99970.03</v>
      </c>
      <c r="G562" s="431">
        <v>99970.03</v>
      </c>
      <c r="H562" s="433" t="s">
        <v>26</v>
      </c>
      <c r="I562" s="434" t="s">
        <v>26</v>
      </c>
    </row>
    <row r="563" spans="1:9" ht="15.75" hidden="1" customHeight="1">
      <c r="A563" s="434" t="s">
        <v>689</v>
      </c>
      <c r="B563" s="428" t="s">
        <v>97</v>
      </c>
      <c r="C563" s="429">
        <v>42944</v>
      </c>
      <c r="D563" s="429" t="s">
        <v>203</v>
      </c>
      <c r="E563" s="430" t="s">
        <v>4</v>
      </c>
      <c r="F563" s="431">
        <v>5605761.3200000003</v>
      </c>
      <c r="G563" s="431">
        <v>5605761.3200000003</v>
      </c>
      <c r="H563" s="433" t="s">
        <v>10</v>
      </c>
      <c r="I563" s="434" t="s">
        <v>697</v>
      </c>
    </row>
    <row r="564" spans="1:9" ht="15.75" hidden="1" customHeight="1">
      <c r="A564" s="434" t="s">
        <v>705</v>
      </c>
      <c r="B564" s="428" t="s">
        <v>97</v>
      </c>
      <c r="C564" s="429">
        <v>42954</v>
      </c>
      <c r="D564" s="429" t="s">
        <v>203</v>
      </c>
      <c r="E564" s="430" t="s">
        <v>4</v>
      </c>
      <c r="F564" s="431">
        <v>1090438.6299999999</v>
      </c>
      <c r="G564" s="431">
        <v>1090438.6299999999</v>
      </c>
      <c r="H564" s="433" t="s">
        <v>10</v>
      </c>
      <c r="I564" s="434" t="s">
        <v>225</v>
      </c>
    </row>
    <row r="565" spans="1:9" ht="15.75" hidden="1" customHeight="1">
      <c r="A565" s="434" t="s">
        <v>200</v>
      </c>
      <c r="B565" s="428" t="s">
        <v>97</v>
      </c>
      <c r="C565" s="429">
        <v>42950</v>
      </c>
      <c r="D565" s="429" t="s">
        <v>203</v>
      </c>
      <c r="E565" s="430" t="s">
        <v>4</v>
      </c>
      <c r="F565" s="431">
        <v>2576250</v>
      </c>
      <c r="G565" s="431">
        <v>2576250</v>
      </c>
      <c r="H565" s="433" t="s">
        <v>10</v>
      </c>
      <c r="I565" s="434" t="s">
        <v>225</v>
      </c>
    </row>
    <row r="566" spans="1:9" ht="15.75" hidden="1" customHeight="1">
      <c r="A566" s="434" t="s">
        <v>200</v>
      </c>
      <c r="B566" s="428" t="s">
        <v>97</v>
      </c>
      <c r="C566" s="429">
        <v>42942</v>
      </c>
      <c r="D566" s="429" t="s">
        <v>203</v>
      </c>
      <c r="E566" s="428" t="s">
        <v>4</v>
      </c>
      <c r="F566" s="431">
        <v>6564375</v>
      </c>
      <c r="G566" s="431">
        <v>6564375</v>
      </c>
      <c r="H566" s="433" t="s">
        <v>10</v>
      </c>
      <c r="I566" s="434" t="s">
        <v>225</v>
      </c>
    </row>
    <row r="567" spans="1:9" ht="15.75" hidden="1" customHeight="1">
      <c r="A567" s="427" t="s">
        <v>235</v>
      </c>
      <c r="B567" s="428" t="s">
        <v>97</v>
      </c>
      <c r="C567" s="429">
        <v>42961</v>
      </c>
      <c r="D567" s="429" t="s">
        <v>203</v>
      </c>
      <c r="E567" s="430" t="s">
        <v>4</v>
      </c>
      <c r="F567" s="431">
        <v>1290851.01</v>
      </c>
      <c r="G567" s="432">
        <v>1290851.01</v>
      </c>
      <c r="H567" s="433" t="s">
        <v>10</v>
      </c>
      <c r="I567" s="427" t="s">
        <v>225</v>
      </c>
    </row>
    <row r="568" spans="1:9" ht="15.75" hidden="1" customHeight="1">
      <c r="A568" s="427" t="s">
        <v>235</v>
      </c>
      <c r="B568" s="428" t="s">
        <v>97</v>
      </c>
      <c r="C568" s="429">
        <v>42961</v>
      </c>
      <c r="D568" s="429" t="s">
        <v>203</v>
      </c>
      <c r="E568" s="430" t="s">
        <v>4</v>
      </c>
      <c r="F568" s="431">
        <v>4887738.78</v>
      </c>
      <c r="G568" s="432">
        <v>4887738.78</v>
      </c>
      <c r="H568" s="433" t="s">
        <v>10</v>
      </c>
      <c r="I568" s="427" t="s">
        <v>225</v>
      </c>
    </row>
    <row r="569" spans="1:9" ht="15.75" hidden="1" customHeight="1">
      <c r="A569" s="427" t="s">
        <v>235</v>
      </c>
      <c r="B569" s="428" t="s">
        <v>97</v>
      </c>
      <c r="C569" s="429">
        <v>42961</v>
      </c>
      <c r="D569" s="429" t="s">
        <v>203</v>
      </c>
      <c r="E569" s="430" t="s">
        <v>4</v>
      </c>
      <c r="F569" s="431">
        <v>2369838.58</v>
      </c>
      <c r="G569" s="432">
        <v>2369838.58</v>
      </c>
      <c r="H569" s="433" t="s">
        <v>10</v>
      </c>
      <c r="I569" s="427" t="s">
        <v>225</v>
      </c>
    </row>
    <row r="570" spans="1:9" ht="15.75" hidden="1" customHeight="1">
      <c r="A570" s="434" t="s">
        <v>235</v>
      </c>
      <c r="B570" s="428" t="s">
        <v>97</v>
      </c>
      <c r="C570" s="429">
        <v>42961</v>
      </c>
      <c r="D570" s="429" t="s">
        <v>203</v>
      </c>
      <c r="E570" s="430" t="s">
        <v>4</v>
      </c>
      <c r="F570" s="431">
        <v>1370628.46</v>
      </c>
      <c r="G570" s="431">
        <v>1370628.46</v>
      </c>
      <c r="H570" s="433" t="s">
        <v>10</v>
      </c>
      <c r="I570" s="434" t="s">
        <v>225</v>
      </c>
    </row>
    <row r="571" spans="1:9" ht="15.75" hidden="1" customHeight="1">
      <c r="A571" s="434" t="s">
        <v>194</v>
      </c>
      <c r="B571" s="428" t="s">
        <v>97</v>
      </c>
      <c r="C571" s="429">
        <v>42942</v>
      </c>
      <c r="D571" s="429" t="s">
        <v>203</v>
      </c>
      <c r="E571" s="428" t="s">
        <v>4</v>
      </c>
      <c r="F571" s="431">
        <v>10295335.92</v>
      </c>
      <c r="G571" s="431">
        <v>10295335.92</v>
      </c>
      <c r="H571" s="433" t="s">
        <v>10</v>
      </c>
      <c r="I571" s="434" t="s">
        <v>225</v>
      </c>
    </row>
    <row r="572" spans="1:9" ht="15.75" hidden="1" customHeight="1">
      <c r="A572" s="434" t="s">
        <v>195</v>
      </c>
      <c r="B572" s="428" t="s">
        <v>97</v>
      </c>
      <c r="C572" s="429">
        <v>42940</v>
      </c>
      <c r="D572" s="429" t="s">
        <v>203</v>
      </c>
      <c r="E572" s="428" t="s">
        <v>4</v>
      </c>
      <c r="F572" s="431">
        <v>280469.71999999997</v>
      </c>
      <c r="G572" s="431">
        <v>280469.71999999997</v>
      </c>
      <c r="H572" s="433" t="s">
        <v>10</v>
      </c>
      <c r="I572" s="434" t="s">
        <v>226</v>
      </c>
    </row>
    <row r="573" spans="1:9" ht="15.75" hidden="1" customHeight="1">
      <c r="A573" s="434" t="s">
        <v>195</v>
      </c>
      <c r="B573" s="428" t="s">
        <v>97</v>
      </c>
      <c r="C573" s="429">
        <v>42940</v>
      </c>
      <c r="D573" s="429" t="s">
        <v>203</v>
      </c>
      <c r="E573" s="428" t="s">
        <v>4</v>
      </c>
      <c r="F573" s="431">
        <v>898064.5</v>
      </c>
      <c r="G573" s="431">
        <v>898064.5</v>
      </c>
      <c r="H573" s="433" t="s">
        <v>10</v>
      </c>
      <c r="I573" s="434" t="s">
        <v>226</v>
      </c>
    </row>
    <row r="574" spans="1:9" ht="15.75" hidden="1" customHeight="1">
      <c r="A574" s="434" t="s">
        <v>199</v>
      </c>
      <c r="B574" s="428" t="s">
        <v>97</v>
      </c>
      <c r="C574" s="429">
        <v>42949</v>
      </c>
      <c r="D574" s="429" t="s">
        <v>203</v>
      </c>
      <c r="E574" s="430" t="s">
        <v>4</v>
      </c>
      <c r="F574" s="431">
        <v>109678.04</v>
      </c>
      <c r="G574" s="431">
        <v>109678.04</v>
      </c>
      <c r="H574" s="433" t="s">
        <v>10</v>
      </c>
      <c r="I574" s="434" t="s">
        <v>10</v>
      </c>
    </row>
    <row r="575" spans="1:9" ht="15.75" hidden="1" customHeight="1">
      <c r="A575" s="434" t="s">
        <v>199</v>
      </c>
      <c r="B575" s="428" t="s">
        <v>97</v>
      </c>
      <c r="C575" s="429">
        <v>42941</v>
      </c>
      <c r="D575" s="429" t="s">
        <v>203</v>
      </c>
      <c r="E575" s="430" t="s">
        <v>4</v>
      </c>
      <c r="F575" s="431">
        <v>741626.47</v>
      </c>
      <c r="G575" s="431">
        <v>741626.47</v>
      </c>
      <c r="H575" s="433" t="s">
        <v>10</v>
      </c>
      <c r="I575" s="434" t="s">
        <v>10</v>
      </c>
    </row>
    <row r="576" spans="1:9" ht="15.75" hidden="1" customHeight="1">
      <c r="A576" s="434" t="s">
        <v>199</v>
      </c>
      <c r="B576" s="428" t="s">
        <v>97</v>
      </c>
      <c r="C576" s="429">
        <v>42937</v>
      </c>
      <c r="D576" s="429" t="s">
        <v>203</v>
      </c>
      <c r="E576" s="428" t="s">
        <v>4</v>
      </c>
      <c r="F576" s="431">
        <v>303512.51</v>
      </c>
      <c r="G576" s="431">
        <v>303512.51</v>
      </c>
      <c r="H576" s="433" t="s">
        <v>10</v>
      </c>
      <c r="I576" s="434" t="s">
        <v>225</v>
      </c>
    </row>
    <row r="577" spans="1:9" ht="15.75" hidden="1" customHeight="1">
      <c r="A577" s="434" t="s">
        <v>199</v>
      </c>
      <c r="B577" s="428" t="s">
        <v>97</v>
      </c>
      <c r="C577" s="429">
        <v>42941</v>
      </c>
      <c r="D577" s="429" t="s">
        <v>203</v>
      </c>
      <c r="E577" s="430" t="s">
        <v>4</v>
      </c>
      <c r="F577" s="431">
        <v>178344.06</v>
      </c>
      <c r="G577" s="431">
        <v>178344.06</v>
      </c>
      <c r="H577" s="433" t="s">
        <v>10</v>
      </c>
      <c r="I577" s="434" t="s">
        <v>225</v>
      </c>
    </row>
    <row r="578" spans="1:9" ht="15.75" hidden="1" customHeight="1">
      <c r="A578" s="434" t="s">
        <v>199</v>
      </c>
      <c r="B578" s="428" t="s">
        <v>97</v>
      </c>
      <c r="C578" s="429">
        <v>42926</v>
      </c>
      <c r="D578" s="429" t="s">
        <v>203</v>
      </c>
      <c r="E578" s="430" t="s">
        <v>4</v>
      </c>
      <c r="F578" s="431">
        <v>597904.1</v>
      </c>
      <c r="G578" s="431">
        <v>597904.1</v>
      </c>
      <c r="H578" s="433" t="s">
        <v>10</v>
      </c>
      <c r="I578" s="433" t="s">
        <v>10</v>
      </c>
    </row>
    <row r="579" spans="1:9" ht="15.75" hidden="1" customHeight="1">
      <c r="A579" s="434" t="s">
        <v>199</v>
      </c>
      <c r="B579" s="428" t="s">
        <v>97</v>
      </c>
      <c r="C579" s="429">
        <v>42927</v>
      </c>
      <c r="D579" s="429" t="s">
        <v>203</v>
      </c>
      <c r="E579" s="430" t="s">
        <v>4</v>
      </c>
      <c r="F579" s="431">
        <v>738523.91</v>
      </c>
      <c r="G579" s="431">
        <v>738523.91</v>
      </c>
      <c r="H579" s="433" t="s">
        <v>10</v>
      </c>
      <c r="I579" s="434" t="s">
        <v>10</v>
      </c>
    </row>
    <row r="580" spans="1:9" ht="15.75" hidden="1" customHeight="1">
      <c r="A580" s="434" t="s">
        <v>199</v>
      </c>
      <c r="B580" s="428" t="s">
        <v>97</v>
      </c>
      <c r="C580" s="429">
        <v>42942</v>
      </c>
      <c r="D580" s="429" t="s">
        <v>203</v>
      </c>
      <c r="E580" s="430" t="s">
        <v>4</v>
      </c>
      <c r="F580" s="431">
        <v>1533389.61</v>
      </c>
      <c r="G580" s="431">
        <v>1533389.61</v>
      </c>
      <c r="H580" s="433" t="s">
        <v>10</v>
      </c>
      <c r="I580" s="434" t="s">
        <v>225</v>
      </c>
    </row>
    <row r="581" spans="1:9" ht="15.75" hidden="1" customHeight="1">
      <c r="A581" s="434" t="s">
        <v>706</v>
      </c>
      <c r="B581" s="428" t="s">
        <v>97</v>
      </c>
      <c r="C581" s="429">
        <v>42951</v>
      </c>
      <c r="D581" s="429" t="s">
        <v>203</v>
      </c>
      <c r="E581" s="430" t="s">
        <v>4</v>
      </c>
      <c r="F581" s="431">
        <v>134899.62</v>
      </c>
      <c r="G581" s="431">
        <v>134899.62</v>
      </c>
      <c r="H581" s="433" t="s">
        <v>10</v>
      </c>
      <c r="I581" s="434" t="s">
        <v>223</v>
      </c>
    </row>
    <row r="582" spans="1:9" ht="15.75" hidden="1" customHeight="1">
      <c r="A582" s="434" t="s">
        <v>706</v>
      </c>
      <c r="B582" s="428" t="s">
        <v>97</v>
      </c>
      <c r="C582" s="429">
        <v>42951</v>
      </c>
      <c r="D582" s="429" t="s">
        <v>203</v>
      </c>
      <c r="E582" s="430" t="s">
        <v>4</v>
      </c>
      <c r="F582" s="431">
        <v>91976.99</v>
      </c>
      <c r="G582" s="431">
        <v>91976.99</v>
      </c>
      <c r="H582" s="433" t="s">
        <v>10</v>
      </c>
      <c r="I582" s="434" t="s">
        <v>707</v>
      </c>
    </row>
    <row r="583" spans="1:9" ht="15.75" hidden="1" customHeight="1">
      <c r="A583" s="434" t="s">
        <v>706</v>
      </c>
      <c r="B583" s="428" t="s">
        <v>97</v>
      </c>
      <c r="C583" s="429">
        <v>42951</v>
      </c>
      <c r="D583" s="429" t="s">
        <v>203</v>
      </c>
      <c r="E583" s="430" t="s">
        <v>4</v>
      </c>
      <c r="F583" s="431">
        <v>91976.99</v>
      </c>
      <c r="G583" s="431">
        <v>91976.99</v>
      </c>
      <c r="H583" s="433" t="s">
        <v>10</v>
      </c>
      <c r="I583" s="434" t="s">
        <v>708</v>
      </c>
    </row>
    <row r="584" spans="1:9" ht="15.75" hidden="1" customHeight="1">
      <c r="A584" s="434" t="s">
        <v>297</v>
      </c>
      <c r="B584" s="428" t="s">
        <v>15</v>
      </c>
      <c r="C584" s="429">
        <v>42960</v>
      </c>
      <c r="D584" s="429" t="s">
        <v>203</v>
      </c>
      <c r="E584" s="428" t="s">
        <v>4</v>
      </c>
      <c r="F584" s="431">
        <v>6264235.9800000004</v>
      </c>
      <c r="G584" s="431">
        <v>6264235.9800000004</v>
      </c>
      <c r="H584" s="433" t="s">
        <v>10</v>
      </c>
      <c r="I584" s="434" t="s">
        <v>239</v>
      </c>
    </row>
    <row r="585" spans="1:9" ht="15.75" hidden="1" customHeight="1">
      <c r="A585" s="434" t="s">
        <v>297</v>
      </c>
      <c r="B585" s="428" t="s">
        <v>15</v>
      </c>
      <c r="C585" s="429">
        <v>42927</v>
      </c>
      <c r="D585" s="429" t="s">
        <v>203</v>
      </c>
      <c r="E585" s="430" t="s">
        <v>4</v>
      </c>
      <c r="F585" s="431">
        <v>6569214.9699999997</v>
      </c>
      <c r="G585" s="431">
        <v>6569214.9699999997</v>
      </c>
      <c r="H585" s="433" t="s">
        <v>10</v>
      </c>
      <c r="I585" s="434" t="s">
        <v>239</v>
      </c>
    </row>
    <row r="586" spans="1:9" ht="15.75" hidden="1" customHeight="1">
      <c r="A586" s="434" t="s">
        <v>502</v>
      </c>
      <c r="B586" s="428" t="s">
        <v>15</v>
      </c>
      <c r="C586" s="429">
        <v>42962</v>
      </c>
      <c r="D586" s="429" t="s">
        <v>203</v>
      </c>
      <c r="E586" s="430" t="s">
        <v>4</v>
      </c>
      <c r="F586" s="431">
        <v>9051796.4499999993</v>
      </c>
      <c r="G586" s="431">
        <v>9051796.4499999993</v>
      </c>
      <c r="H586" s="433" t="s">
        <v>10</v>
      </c>
      <c r="I586" s="434" t="s">
        <v>259</v>
      </c>
    </row>
    <row r="587" spans="1:9" ht="15.75" hidden="1" customHeight="1">
      <c r="A587" s="434" t="s">
        <v>502</v>
      </c>
      <c r="B587" s="428" t="s">
        <v>15</v>
      </c>
      <c r="C587" s="429">
        <v>42948</v>
      </c>
      <c r="D587" s="429" t="s">
        <v>203</v>
      </c>
      <c r="E587" s="428" t="s">
        <v>4</v>
      </c>
      <c r="F587" s="431">
        <v>10588046.539999999</v>
      </c>
      <c r="G587" s="431">
        <v>10588046.539999999</v>
      </c>
      <c r="H587" s="433" t="s">
        <v>10</v>
      </c>
      <c r="I587" s="434" t="s">
        <v>259</v>
      </c>
    </row>
    <row r="588" spans="1:9" ht="15.75" hidden="1" customHeight="1">
      <c r="A588" s="434" t="s">
        <v>502</v>
      </c>
      <c r="B588" s="428" t="s">
        <v>15</v>
      </c>
      <c r="C588" s="429">
        <v>42920</v>
      </c>
      <c r="D588" s="429" t="s">
        <v>203</v>
      </c>
      <c r="E588" s="428" t="s">
        <v>4</v>
      </c>
      <c r="F588" s="431">
        <v>10215651.369999999</v>
      </c>
      <c r="G588" s="431">
        <v>10215651.369999999</v>
      </c>
      <c r="H588" s="433" t="s">
        <v>10</v>
      </c>
      <c r="I588" s="434" t="s">
        <v>259</v>
      </c>
    </row>
    <row r="589" spans="1:9" ht="15.75" hidden="1" customHeight="1">
      <c r="A589" s="434" t="s">
        <v>480</v>
      </c>
      <c r="B589" s="428" t="s">
        <v>15</v>
      </c>
      <c r="C589" s="429">
        <v>42961</v>
      </c>
      <c r="D589" s="429" t="s">
        <v>203</v>
      </c>
      <c r="E589" s="428" t="s">
        <v>4</v>
      </c>
      <c r="F589" s="431">
        <v>1445457.72</v>
      </c>
      <c r="G589" s="431">
        <v>1445457.72</v>
      </c>
      <c r="H589" s="433" t="s">
        <v>10</v>
      </c>
      <c r="I589" s="434" t="s">
        <v>259</v>
      </c>
    </row>
    <row r="590" spans="1:9" ht="15.75" hidden="1" customHeight="1">
      <c r="A590" s="434" t="s">
        <v>480</v>
      </c>
      <c r="B590" s="428" t="s">
        <v>15</v>
      </c>
      <c r="C590" s="429">
        <v>42961</v>
      </c>
      <c r="D590" s="429" t="s">
        <v>203</v>
      </c>
      <c r="E590" s="428" t="s">
        <v>4</v>
      </c>
      <c r="F590" s="431">
        <v>1311977.6100000001</v>
      </c>
      <c r="G590" s="431">
        <v>1311977.6100000001</v>
      </c>
      <c r="H590" s="433" t="s">
        <v>10</v>
      </c>
      <c r="I590" s="434" t="s">
        <v>259</v>
      </c>
    </row>
    <row r="591" spans="1:9" ht="15.75" hidden="1" customHeight="1">
      <c r="A591" s="434" t="s">
        <v>482</v>
      </c>
      <c r="B591" s="428" t="s">
        <v>15</v>
      </c>
      <c r="C591" s="429">
        <v>42924</v>
      </c>
      <c r="D591" s="429" t="s">
        <v>203</v>
      </c>
      <c r="E591" s="430" t="s">
        <v>4</v>
      </c>
      <c r="F591" s="431">
        <v>29244800.690000001</v>
      </c>
      <c r="G591" s="431">
        <v>29244800.690000001</v>
      </c>
      <c r="H591" s="433" t="s">
        <v>10</v>
      </c>
      <c r="I591" s="434" t="s">
        <v>299</v>
      </c>
    </row>
    <row r="592" spans="1:9" ht="15.75" hidden="1" customHeight="1">
      <c r="A592" s="434" t="s">
        <v>210</v>
      </c>
      <c r="B592" s="428" t="s">
        <v>15</v>
      </c>
      <c r="C592" s="429">
        <v>42934</v>
      </c>
      <c r="D592" s="429" t="s">
        <v>203</v>
      </c>
      <c r="E592" s="430" t="s">
        <v>4</v>
      </c>
      <c r="F592" s="431">
        <v>4065657.79</v>
      </c>
      <c r="G592" s="431">
        <v>4065657.79</v>
      </c>
      <c r="H592" s="433" t="s">
        <v>10</v>
      </c>
      <c r="I592" s="434" t="s">
        <v>10</v>
      </c>
    </row>
    <row r="593" spans="1:9" ht="15.75" hidden="1" customHeight="1">
      <c r="A593" s="434" t="s">
        <v>210</v>
      </c>
      <c r="B593" s="428" t="s">
        <v>15</v>
      </c>
      <c r="C593" s="429">
        <v>42958</v>
      </c>
      <c r="D593" s="429" t="s">
        <v>203</v>
      </c>
      <c r="E593" s="428" t="s">
        <v>4</v>
      </c>
      <c r="F593" s="431">
        <v>3845245.39</v>
      </c>
      <c r="G593" s="431">
        <v>3845245.39</v>
      </c>
      <c r="H593" s="433" t="s">
        <v>10</v>
      </c>
      <c r="I593" s="434" t="s">
        <v>10</v>
      </c>
    </row>
    <row r="594" spans="1:9" ht="15.75" hidden="1" customHeight="1">
      <c r="A594" s="434" t="s">
        <v>211</v>
      </c>
      <c r="B594" s="428" t="s">
        <v>15</v>
      </c>
      <c r="C594" s="429">
        <v>42933</v>
      </c>
      <c r="D594" s="429" t="s">
        <v>203</v>
      </c>
      <c r="E594" s="430" t="s">
        <v>4</v>
      </c>
      <c r="F594" s="431">
        <v>2245671.88</v>
      </c>
      <c r="G594" s="431">
        <v>2245671.88</v>
      </c>
      <c r="H594" s="433" t="s">
        <v>10</v>
      </c>
      <c r="I594" s="434" t="s">
        <v>10</v>
      </c>
    </row>
    <row r="595" spans="1:9" ht="15.75" hidden="1" customHeight="1">
      <c r="A595" s="434" t="s">
        <v>211</v>
      </c>
      <c r="B595" s="428" t="s">
        <v>15</v>
      </c>
      <c r="C595" s="429">
        <v>42958</v>
      </c>
      <c r="D595" s="429" t="s">
        <v>203</v>
      </c>
      <c r="E595" s="428" t="s">
        <v>4</v>
      </c>
      <c r="F595" s="431">
        <v>2097960.88</v>
      </c>
      <c r="G595" s="431">
        <v>2097960.88</v>
      </c>
      <c r="H595" s="433" t="s">
        <v>10</v>
      </c>
      <c r="I595" s="434" t="s">
        <v>10</v>
      </c>
    </row>
    <row r="596" spans="1:9" ht="15.75" hidden="1" customHeight="1">
      <c r="A596" s="434" t="s">
        <v>233</v>
      </c>
      <c r="B596" s="428" t="s">
        <v>15</v>
      </c>
      <c r="C596" s="429">
        <v>42934</v>
      </c>
      <c r="D596" s="429" t="s">
        <v>203</v>
      </c>
      <c r="E596" s="430" t="s">
        <v>4</v>
      </c>
      <c r="F596" s="431">
        <v>1565299.21</v>
      </c>
      <c r="G596" s="431">
        <v>1565299.21</v>
      </c>
      <c r="H596" s="433" t="s">
        <v>10</v>
      </c>
      <c r="I596" s="434" t="s">
        <v>10</v>
      </c>
    </row>
    <row r="597" spans="1:9" ht="15.75" hidden="1" customHeight="1">
      <c r="A597" s="434" t="s">
        <v>304</v>
      </c>
      <c r="B597" s="428" t="s">
        <v>15</v>
      </c>
      <c r="C597" s="429">
        <v>42926</v>
      </c>
      <c r="D597" s="429" t="s">
        <v>203</v>
      </c>
      <c r="E597" s="430" t="s">
        <v>4</v>
      </c>
      <c r="F597" s="431">
        <v>1557970.0030100001</v>
      </c>
      <c r="G597" s="431">
        <v>1557970.0030100001</v>
      </c>
      <c r="H597" s="433" t="s">
        <v>10</v>
      </c>
      <c r="I597" s="434" t="s">
        <v>10</v>
      </c>
    </row>
    <row r="598" spans="1:9" ht="15.75" hidden="1" customHeight="1">
      <c r="A598" s="434" t="s">
        <v>304</v>
      </c>
      <c r="B598" s="428" t="s">
        <v>15</v>
      </c>
      <c r="C598" s="429">
        <v>42934</v>
      </c>
      <c r="D598" s="429" t="s">
        <v>203</v>
      </c>
      <c r="E598" s="430" t="s">
        <v>4</v>
      </c>
      <c r="F598" s="431">
        <v>1568851.72</v>
      </c>
      <c r="G598" s="431">
        <v>1568851.72</v>
      </c>
      <c r="H598" s="433" t="s">
        <v>10</v>
      </c>
      <c r="I598" s="434" t="s">
        <v>10</v>
      </c>
    </row>
    <row r="599" spans="1:9" ht="15.75" hidden="1" customHeight="1">
      <c r="A599" s="434" t="s">
        <v>327</v>
      </c>
      <c r="B599" s="428" t="s">
        <v>15</v>
      </c>
      <c r="C599" s="429">
        <v>42962</v>
      </c>
      <c r="D599" s="429" t="s">
        <v>203</v>
      </c>
      <c r="E599" s="428" t="s">
        <v>4</v>
      </c>
      <c r="F599" s="431">
        <v>9425169.5099999998</v>
      </c>
      <c r="G599" s="431">
        <v>9425169.5099999998</v>
      </c>
      <c r="H599" s="433" t="s">
        <v>10</v>
      </c>
      <c r="I599" s="434" t="s">
        <v>10</v>
      </c>
    </row>
    <row r="600" spans="1:9" ht="15.75" hidden="1" customHeight="1">
      <c r="A600" s="434" t="s">
        <v>327</v>
      </c>
      <c r="B600" s="428" t="s">
        <v>15</v>
      </c>
      <c r="C600" s="429">
        <v>42929</v>
      </c>
      <c r="D600" s="429" t="s">
        <v>203</v>
      </c>
      <c r="E600" s="430" t="s">
        <v>4</v>
      </c>
      <c r="F600" s="431">
        <v>10180269.210000001</v>
      </c>
      <c r="G600" s="431">
        <v>10180269.210000001</v>
      </c>
      <c r="H600" s="433" t="s">
        <v>10</v>
      </c>
      <c r="I600" s="434" t="s">
        <v>10</v>
      </c>
    </row>
    <row r="601" spans="1:9" ht="15.75" hidden="1" customHeight="1">
      <c r="A601" s="434" t="s">
        <v>328</v>
      </c>
      <c r="B601" s="428" t="s">
        <v>15</v>
      </c>
      <c r="C601" s="429">
        <v>42962</v>
      </c>
      <c r="D601" s="429" t="s">
        <v>203</v>
      </c>
      <c r="E601" s="428" t="s">
        <v>4</v>
      </c>
      <c r="F601" s="431">
        <v>9385865.3300000001</v>
      </c>
      <c r="G601" s="431">
        <v>9385865.3300000001</v>
      </c>
      <c r="H601" s="433" t="s">
        <v>10</v>
      </c>
      <c r="I601" s="434" t="s">
        <v>10</v>
      </c>
    </row>
    <row r="602" spans="1:9" ht="15.75" hidden="1" customHeight="1">
      <c r="A602" s="434" t="s">
        <v>328</v>
      </c>
      <c r="B602" s="428" t="s">
        <v>15</v>
      </c>
      <c r="C602" s="429">
        <v>42929</v>
      </c>
      <c r="D602" s="429" t="s">
        <v>203</v>
      </c>
      <c r="E602" s="430" t="s">
        <v>4</v>
      </c>
      <c r="F602" s="431">
        <v>9594941.8100000005</v>
      </c>
      <c r="G602" s="431">
        <v>9594941.8100000005</v>
      </c>
      <c r="H602" s="433" t="s">
        <v>10</v>
      </c>
      <c r="I602" s="434" t="s">
        <v>10</v>
      </c>
    </row>
    <row r="603" spans="1:9" ht="15.75" hidden="1" customHeight="1">
      <c r="A603" s="434" t="s">
        <v>234</v>
      </c>
      <c r="B603" s="428" t="s">
        <v>15</v>
      </c>
      <c r="C603" s="429">
        <v>42934</v>
      </c>
      <c r="D603" s="429" t="s">
        <v>203</v>
      </c>
      <c r="E603" s="430" t="s">
        <v>4</v>
      </c>
      <c r="F603" s="431">
        <v>2269371.1800000002</v>
      </c>
      <c r="G603" s="431">
        <v>2269371.1800000002</v>
      </c>
      <c r="H603" s="433" t="s">
        <v>10</v>
      </c>
      <c r="I603" s="434" t="s">
        <v>10</v>
      </c>
    </row>
    <row r="604" spans="1:9" ht="15.75" hidden="1" customHeight="1">
      <c r="A604" s="434" t="s">
        <v>701</v>
      </c>
      <c r="B604" s="428" t="s">
        <v>15</v>
      </c>
      <c r="C604" s="429">
        <v>42936</v>
      </c>
      <c r="D604" s="429" t="s">
        <v>203</v>
      </c>
      <c r="E604" s="428" t="s">
        <v>4</v>
      </c>
      <c r="F604" s="431">
        <v>2541310.59</v>
      </c>
      <c r="G604" s="431">
        <v>2541310.59</v>
      </c>
      <c r="H604" s="433" t="s">
        <v>10</v>
      </c>
      <c r="I604" s="433" t="s">
        <v>10</v>
      </c>
    </row>
    <row r="605" spans="1:9" ht="15.75" hidden="1" customHeight="1">
      <c r="A605" s="434" t="s">
        <v>702</v>
      </c>
      <c r="B605" s="428" t="s">
        <v>15</v>
      </c>
      <c r="C605" s="429">
        <v>42936</v>
      </c>
      <c r="D605" s="429" t="s">
        <v>203</v>
      </c>
      <c r="E605" s="428" t="s">
        <v>4</v>
      </c>
      <c r="F605" s="431">
        <v>2114892.36</v>
      </c>
      <c r="G605" s="431">
        <v>2114892.36</v>
      </c>
      <c r="H605" s="433" t="s">
        <v>10</v>
      </c>
      <c r="I605" s="433" t="s">
        <v>10</v>
      </c>
    </row>
    <row r="606" spans="1:9" ht="15.75" hidden="1" customHeight="1">
      <c r="A606" s="434" t="s">
        <v>484</v>
      </c>
      <c r="B606" s="428" t="s">
        <v>15</v>
      </c>
      <c r="C606" s="429">
        <v>42934</v>
      </c>
      <c r="D606" s="429" t="s">
        <v>203</v>
      </c>
      <c r="E606" s="430" t="s">
        <v>4</v>
      </c>
      <c r="F606" s="431">
        <v>2196346.9700000002</v>
      </c>
      <c r="G606" s="431">
        <v>2196346.9700000002</v>
      </c>
      <c r="H606" s="433" t="s">
        <v>10</v>
      </c>
      <c r="I606" s="434" t="s">
        <v>10</v>
      </c>
    </row>
    <row r="607" spans="1:9" ht="15.75" hidden="1" customHeight="1">
      <c r="A607" s="427" t="s">
        <v>104</v>
      </c>
      <c r="B607" s="428" t="s">
        <v>15</v>
      </c>
      <c r="C607" s="429">
        <v>42926</v>
      </c>
      <c r="D607" s="429" t="s">
        <v>203</v>
      </c>
      <c r="E607" s="430" t="s">
        <v>4</v>
      </c>
      <c r="F607" s="431">
        <v>114246.93</v>
      </c>
      <c r="G607" s="431">
        <v>114246.93</v>
      </c>
      <c r="H607" s="433" t="s">
        <v>10</v>
      </c>
      <c r="I607" s="427" t="s">
        <v>225</v>
      </c>
    </row>
    <row r="608" spans="1:9" ht="15.75" hidden="1" customHeight="1">
      <c r="A608" s="434" t="s">
        <v>104</v>
      </c>
      <c r="B608" s="428" t="s">
        <v>15</v>
      </c>
      <c r="C608" s="429">
        <v>42926</v>
      </c>
      <c r="D608" s="429" t="s">
        <v>203</v>
      </c>
      <c r="E608" s="430" t="s">
        <v>4</v>
      </c>
      <c r="F608" s="431">
        <v>172455.21</v>
      </c>
      <c r="G608" s="431">
        <v>172455.21</v>
      </c>
      <c r="H608" s="433" t="s">
        <v>10</v>
      </c>
      <c r="I608" s="434" t="s">
        <v>225</v>
      </c>
    </row>
    <row r="609" spans="1:9" ht="15.75" hidden="1" customHeight="1">
      <c r="A609" s="434" t="s">
        <v>98</v>
      </c>
      <c r="B609" s="428" t="s">
        <v>16</v>
      </c>
      <c r="C609" s="429">
        <v>42962</v>
      </c>
      <c r="D609" s="429" t="s">
        <v>203</v>
      </c>
      <c r="E609" s="428" t="s">
        <v>4</v>
      </c>
      <c r="F609" s="431">
        <v>7135178.3499999996</v>
      </c>
      <c r="G609" s="431">
        <v>7135178.3499999996</v>
      </c>
      <c r="H609" s="433" t="s">
        <v>10</v>
      </c>
      <c r="I609" s="434" t="s">
        <v>225</v>
      </c>
    </row>
    <row r="610" spans="1:9" ht="15.75" hidden="1" customHeight="1">
      <c r="A610" s="434" t="s">
        <v>98</v>
      </c>
      <c r="B610" s="428" t="s">
        <v>16</v>
      </c>
      <c r="C610" s="429">
        <v>42962</v>
      </c>
      <c r="D610" s="429" t="s">
        <v>203</v>
      </c>
      <c r="E610" s="428" t="s">
        <v>4</v>
      </c>
      <c r="F610" s="431">
        <v>1631374.37</v>
      </c>
      <c r="G610" s="431">
        <v>1631374.37</v>
      </c>
      <c r="H610" s="433" t="s">
        <v>10</v>
      </c>
      <c r="I610" s="434" t="s">
        <v>225</v>
      </c>
    </row>
    <row r="611" spans="1:9" ht="15.75" hidden="1" customHeight="1">
      <c r="A611" s="434" t="s">
        <v>98</v>
      </c>
      <c r="B611" s="428" t="s">
        <v>16</v>
      </c>
      <c r="C611" s="429">
        <v>42951</v>
      </c>
      <c r="D611" s="429" t="s">
        <v>203</v>
      </c>
      <c r="E611" s="428" t="s">
        <v>4</v>
      </c>
      <c r="F611" s="431">
        <v>3081775.8499999996</v>
      </c>
      <c r="G611" s="431">
        <v>3081775.8499999996</v>
      </c>
      <c r="H611" s="433" t="s">
        <v>10</v>
      </c>
      <c r="I611" s="434" t="s">
        <v>225</v>
      </c>
    </row>
    <row r="612" spans="1:9" ht="15.75" hidden="1" customHeight="1">
      <c r="A612" s="434" t="s">
        <v>98</v>
      </c>
      <c r="B612" s="428" t="s">
        <v>16</v>
      </c>
      <c r="C612" s="429">
        <v>42929</v>
      </c>
      <c r="D612" s="429" t="s">
        <v>203</v>
      </c>
      <c r="E612" s="430" t="s">
        <v>4</v>
      </c>
      <c r="F612" s="431">
        <v>1645172.27</v>
      </c>
      <c r="G612" s="431">
        <v>1645172.27</v>
      </c>
      <c r="H612" s="433" t="s">
        <v>10</v>
      </c>
      <c r="I612" s="434" t="s">
        <v>225</v>
      </c>
    </row>
    <row r="613" spans="1:9" ht="15.75" hidden="1" customHeight="1">
      <c r="A613" s="434" t="s">
        <v>98</v>
      </c>
      <c r="B613" s="428" t="s">
        <v>16</v>
      </c>
      <c r="C613" s="429">
        <v>42929</v>
      </c>
      <c r="D613" s="429" t="s">
        <v>203</v>
      </c>
      <c r="E613" s="430" t="s">
        <v>4</v>
      </c>
      <c r="F613" s="431">
        <v>7095817.5599999996</v>
      </c>
      <c r="G613" s="431">
        <v>7095817.5599999996</v>
      </c>
      <c r="H613" s="433" t="s">
        <v>10</v>
      </c>
      <c r="I613" s="434" t="s">
        <v>225</v>
      </c>
    </row>
    <row r="614" spans="1:9" ht="15.75" hidden="1" customHeight="1">
      <c r="A614" s="434" t="s">
        <v>98</v>
      </c>
      <c r="B614" s="428" t="s">
        <v>16</v>
      </c>
      <c r="C614" s="429">
        <v>42957</v>
      </c>
      <c r="D614" s="429" t="s">
        <v>203</v>
      </c>
      <c r="E614" s="428" t="s">
        <v>4</v>
      </c>
      <c r="F614" s="431">
        <v>2178206.6</v>
      </c>
      <c r="G614" s="431">
        <v>2178206.6</v>
      </c>
      <c r="H614" s="433" t="s">
        <v>10</v>
      </c>
      <c r="I614" s="434" t="s">
        <v>225</v>
      </c>
    </row>
    <row r="615" spans="1:9" ht="15.75" hidden="1" customHeight="1">
      <c r="A615" s="434" t="s">
        <v>487</v>
      </c>
      <c r="B615" s="428" t="s">
        <v>16</v>
      </c>
      <c r="C615" s="429">
        <v>42929</v>
      </c>
      <c r="D615" s="429" t="s">
        <v>203</v>
      </c>
      <c r="E615" s="430" t="s">
        <v>4</v>
      </c>
      <c r="F615" s="431">
        <v>11666.21</v>
      </c>
      <c r="G615" s="431">
        <v>11666.21</v>
      </c>
      <c r="H615" s="433" t="s">
        <v>10</v>
      </c>
      <c r="I615" s="434" t="s">
        <v>486</v>
      </c>
    </row>
    <row r="616" spans="1:9" ht="15.75" hidden="1" customHeight="1">
      <c r="A616" s="434" t="s">
        <v>471</v>
      </c>
      <c r="B616" s="428" t="s">
        <v>448</v>
      </c>
      <c r="C616" s="429">
        <v>42943</v>
      </c>
      <c r="D616" s="429" t="s">
        <v>203</v>
      </c>
      <c r="E616" s="430" t="s">
        <v>4</v>
      </c>
      <c r="F616" s="431">
        <v>1301852.8999999999</v>
      </c>
      <c r="G616" s="431">
        <v>1301852.8999999999</v>
      </c>
      <c r="H616" s="433" t="s">
        <v>10</v>
      </c>
      <c r="I616" s="434" t="s">
        <v>279</v>
      </c>
    </row>
    <row r="617" spans="1:9" ht="15.75" hidden="1" customHeight="1">
      <c r="A617" s="434" t="s">
        <v>461</v>
      </c>
      <c r="B617" s="428" t="s">
        <v>448</v>
      </c>
      <c r="C617" s="429">
        <v>42572</v>
      </c>
      <c r="D617" s="429" t="s">
        <v>203</v>
      </c>
      <c r="E617" s="430" t="s">
        <v>4</v>
      </c>
      <c r="F617" s="431">
        <v>4200550.03</v>
      </c>
      <c r="G617" s="431">
        <v>4200550.03</v>
      </c>
      <c r="H617" s="433" t="s">
        <v>10</v>
      </c>
      <c r="I617" s="434" t="s">
        <v>251</v>
      </c>
    </row>
    <row r="618" spans="1:9" ht="15.75" hidden="1" customHeight="1">
      <c r="A618" s="434" t="s">
        <v>458</v>
      </c>
      <c r="B618" s="428" t="s">
        <v>448</v>
      </c>
      <c r="C618" s="429">
        <v>42572</v>
      </c>
      <c r="D618" s="429" t="s">
        <v>203</v>
      </c>
      <c r="E618" s="430" t="s">
        <v>4</v>
      </c>
      <c r="F618" s="431">
        <v>1726809.82</v>
      </c>
      <c r="G618" s="431">
        <v>1726809.82</v>
      </c>
      <c r="H618" s="433" t="s">
        <v>10</v>
      </c>
      <c r="I618" s="434" t="s">
        <v>251</v>
      </c>
    </row>
    <row r="619" spans="1:9" ht="15.75" hidden="1" customHeight="1">
      <c r="A619" s="434" t="s">
        <v>460</v>
      </c>
      <c r="B619" s="428" t="s">
        <v>448</v>
      </c>
      <c r="C619" s="429">
        <v>42572</v>
      </c>
      <c r="D619" s="429" t="s">
        <v>203</v>
      </c>
      <c r="E619" s="430" t="s">
        <v>4</v>
      </c>
      <c r="F619" s="431">
        <v>7787101.9699999997</v>
      </c>
      <c r="G619" s="431">
        <v>7787101.9699999997</v>
      </c>
      <c r="H619" s="433" t="s">
        <v>10</v>
      </c>
      <c r="I619" s="434" t="s">
        <v>251</v>
      </c>
    </row>
    <row r="620" spans="1:9" ht="15.75" hidden="1" customHeight="1">
      <c r="A620" s="434" t="s">
        <v>457</v>
      </c>
      <c r="B620" s="428" t="s">
        <v>448</v>
      </c>
      <c r="C620" s="429">
        <v>42572</v>
      </c>
      <c r="D620" s="429" t="s">
        <v>203</v>
      </c>
      <c r="E620" s="430" t="s">
        <v>4</v>
      </c>
      <c r="F620" s="431">
        <v>1684855.68</v>
      </c>
      <c r="G620" s="431">
        <v>1684855.68</v>
      </c>
      <c r="H620" s="433" t="s">
        <v>10</v>
      </c>
      <c r="I620" s="434" t="s">
        <v>251</v>
      </c>
    </row>
    <row r="621" spans="1:9" ht="15.75" hidden="1" customHeight="1">
      <c r="A621" s="434" t="s">
        <v>471</v>
      </c>
      <c r="B621" s="428" t="s">
        <v>447</v>
      </c>
      <c r="C621" s="429">
        <v>42943</v>
      </c>
      <c r="D621" s="429" t="s">
        <v>203</v>
      </c>
      <c r="E621" s="428" t="s">
        <v>4</v>
      </c>
      <c r="F621" s="431">
        <v>18162010.289999999</v>
      </c>
      <c r="G621" s="431">
        <v>18162010.289999999</v>
      </c>
      <c r="H621" s="433" t="s">
        <v>10</v>
      </c>
      <c r="I621" s="434" t="s">
        <v>279</v>
      </c>
    </row>
    <row r="622" spans="1:9" ht="15.75" hidden="1" customHeight="1">
      <c r="A622" s="434" t="s">
        <v>459</v>
      </c>
      <c r="B622" s="428" t="s">
        <v>447</v>
      </c>
      <c r="C622" s="429">
        <v>42572</v>
      </c>
      <c r="D622" s="429" t="s">
        <v>203</v>
      </c>
      <c r="E622" s="430" t="s">
        <v>4</v>
      </c>
      <c r="F622" s="431">
        <v>5371780</v>
      </c>
      <c r="G622" s="431">
        <v>5371780</v>
      </c>
      <c r="H622" s="433" t="s">
        <v>10</v>
      </c>
      <c r="I622" s="434" t="s">
        <v>251</v>
      </c>
    </row>
    <row r="623" spans="1:9" ht="15.75" hidden="1" customHeight="1">
      <c r="A623" s="434" t="s">
        <v>461</v>
      </c>
      <c r="B623" s="428" t="s">
        <v>447</v>
      </c>
      <c r="C623" s="429">
        <v>42572</v>
      </c>
      <c r="D623" s="429" t="s">
        <v>203</v>
      </c>
      <c r="E623" s="430" t="s">
        <v>4</v>
      </c>
      <c r="F623" s="431">
        <v>12577628</v>
      </c>
      <c r="G623" s="431">
        <v>12577628</v>
      </c>
      <c r="H623" s="433" t="s">
        <v>10</v>
      </c>
      <c r="I623" s="434" t="s">
        <v>251</v>
      </c>
    </row>
    <row r="624" spans="1:9" ht="15.75" hidden="1" customHeight="1">
      <c r="A624" s="434" t="s">
        <v>458</v>
      </c>
      <c r="B624" s="428" t="s">
        <v>447</v>
      </c>
      <c r="C624" s="429">
        <v>42572</v>
      </c>
      <c r="D624" s="429" t="s">
        <v>203</v>
      </c>
      <c r="E624" s="430" t="s">
        <v>4</v>
      </c>
      <c r="F624" s="431">
        <v>12055124</v>
      </c>
      <c r="G624" s="431">
        <v>12055124</v>
      </c>
      <c r="H624" s="433" t="s">
        <v>10</v>
      </c>
      <c r="I624" s="434" t="s">
        <v>251</v>
      </c>
    </row>
    <row r="625" spans="1:9" ht="15.75" hidden="1" customHeight="1">
      <c r="A625" s="434" t="s">
        <v>460</v>
      </c>
      <c r="B625" s="428" t="s">
        <v>447</v>
      </c>
      <c r="C625" s="429">
        <v>42572</v>
      </c>
      <c r="D625" s="429" t="s">
        <v>203</v>
      </c>
      <c r="E625" s="430" t="s">
        <v>4</v>
      </c>
      <c r="F625" s="431">
        <v>23316775</v>
      </c>
      <c r="G625" s="431">
        <v>23316775</v>
      </c>
      <c r="H625" s="433" t="s">
        <v>10</v>
      </c>
      <c r="I625" s="434" t="s">
        <v>251</v>
      </c>
    </row>
    <row r="626" spans="1:9" ht="15.75" hidden="1" customHeight="1">
      <c r="A626" s="434" t="s">
        <v>457</v>
      </c>
      <c r="B626" s="428" t="s">
        <v>447</v>
      </c>
      <c r="C626" s="429">
        <v>42572</v>
      </c>
      <c r="D626" s="429" t="s">
        <v>203</v>
      </c>
      <c r="E626" s="430" t="s">
        <v>4</v>
      </c>
      <c r="F626" s="431">
        <v>11762236</v>
      </c>
      <c r="G626" s="431">
        <v>11762236</v>
      </c>
      <c r="H626" s="433" t="s">
        <v>10</v>
      </c>
      <c r="I626" s="434" t="s">
        <v>251</v>
      </c>
    </row>
    <row r="627" spans="1:9" ht="15.75" hidden="1" customHeight="1">
      <c r="A627" s="434" t="s">
        <v>689</v>
      </c>
      <c r="B627" s="428" t="s">
        <v>191</v>
      </c>
      <c r="C627" s="429">
        <v>42944</v>
      </c>
      <c r="D627" s="429" t="s">
        <v>203</v>
      </c>
      <c r="E627" s="430" t="s">
        <v>4</v>
      </c>
      <c r="F627" s="431">
        <v>16993.27</v>
      </c>
      <c r="G627" s="431">
        <v>16993.27</v>
      </c>
      <c r="H627" s="433" t="s">
        <v>10</v>
      </c>
      <c r="I627" s="434" t="s">
        <v>697</v>
      </c>
    </row>
    <row r="628" spans="1:9" ht="15.75" hidden="1" customHeight="1">
      <c r="A628" s="434" t="s">
        <v>192</v>
      </c>
      <c r="B628" s="428" t="s">
        <v>191</v>
      </c>
      <c r="C628" s="429">
        <v>42942</v>
      </c>
      <c r="D628" s="429" t="s">
        <v>203</v>
      </c>
      <c r="E628" s="428" t="s">
        <v>4</v>
      </c>
      <c r="F628" s="431">
        <v>5238017.3499999996</v>
      </c>
      <c r="G628" s="431">
        <v>5238017.3499999996</v>
      </c>
      <c r="H628" s="433" t="s">
        <v>10</v>
      </c>
      <c r="I628" s="434" t="s">
        <v>225</v>
      </c>
    </row>
    <row r="629" spans="1:9" ht="15.75" hidden="1" customHeight="1">
      <c r="A629" s="434" t="s">
        <v>685</v>
      </c>
      <c r="B629" s="428" t="s">
        <v>191</v>
      </c>
      <c r="C629" s="429">
        <v>42951</v>
      </c>
      <c r="D629" s="429" t="s">
        <v>203</v>
      </c>
      <c r="E629" s="430" t="s">
        <v>4</v>
      </c>
      <c r="F629" s="431">
        <v>205014.65</v>
      </c>
      <c r="G629" s="431">
        <v>205014.65</v>
      </c>
      <c r="H629" s="433" t="s">
        <v>10</v>
      </c>
      <c r="I629" s="434" t="s">
        <v>225</v>
      </c>
    </row>
    <row r="630" spans="1:9" ht="15.75" hidden="1" customHeight="1">
      <c r="A630" s="434" t="s">
        <v>685</v>
      </c>
      <c r="B630" s="428" t="s">
        <v>191</v>
      </c>
      <c r="C630" s="429">
        <v>42951</v>
      </c>
      <c r="D630" s="429" t="s">
        <v>203</v>
      </c>
      <c r="E630" s="430" t="s">
        <v>4</v>
      </c>
      <c r="F630" s="431">
        <v>6.9</v>
      </c>
      <c r="G630" s="431">
        <v>6.9</v>
      </c>
      <c r="H630" s="433" t="s">
        <v>10</v>
      </c>
      <c r="I630" s="434" t="s">
        <v>225</v>
      </c>
    </row>
    <row r="631" spans="1:9" ht="15.75" hidden="1" customHeight="1">
      <c r="A631" s="434" t="s">
        <v>685</v>
      </c>
      <c r="B631" s="428" t="s">
        <v>191</v>
      </c>
      <c r="C631" s="429">
        <v>42951</v>
      </c>
      <c r="D631" s="429" t="s">
        <v>203</v>
      </c>
      <c r="E631" s="430" t="s">
        <v>4</v>
      </c>
      <c r="F631" s="431">
        <v>231456.69</v>
      </c>
      <c r="G631" s="431">
        <v>231456.69</v>
      </c>
      <c r="H631" s="433" t="s">
        <v>10</v>
      </c>
      <c r="I631" s="434" t="s">
        <v>225</v>
      </c>
    </row>
    <row r="632" spans="1:9" ht="15.75" hidden="1" customHeight="1">
      <c r="A632" s="434" t="s">
        <v>685</v>
      </c>
      <c r="B632" s="428" t="s">
        <v>191</v>
      </c>
      <c r="C632" s="429">
        <v>42951</v>
      </c>
      <c r="D632" s="429" t="s">
        <v>203</v>
      </c>
      <c r="E632" s="430" t="s">
        <v>4</v>
      </c>
      <c r="F632" s="431">
        <v>0.97</v>
      </c>
      <c r="G632" s="431">
        <v>0.97</v>
      </c>
      <c r="H632" s="433" t="s">
        <v>10</v>
      </c>
      <c r="I632" s="434" t="s">
        <v>225</v>
      </c>
    </row>
    <row r="633" spans="1:9" ht="15.75" hidden="1" customHeight="1">
      <c r="A633" s="246" t="s">
        <v>202</v>
      </c>
      <c r="B633" s="247" t="s">
        <v>97</v>
      </c>
      <c r="C633" s="248">
        <v>42969</v>
      </c>
      <c r="D633" s="248" t="s">
        <v>203</v>
      </c>
      <c r="E633" s="247" t="s">
        <v>4</v>
      </c>
      <c r="F633" s="249">
        <v>467394.02</v>
      </c>
      <c r="G633" s="249">
        <v>467394.02</v>
      </c>
      <c r="H633" s="250" t="s">
        <v>27</v>
      </c>
      <c r="I633" s="246" t="s">
        <v>224</v>
      </c>
    </row>
    <row r="634" spans="1:9" ht="15.75" hidden="1" customHeight="1">
      <c r="A634" s="246" t="s">
        <v>202</v>
      </c>
      <c r="B634" s="247" t="s">
        <v>97</v>
      </c>
      <c r="C634" s="248">
        <v>42969</v>
      </c>
      <c r="D634" s="248" t="s">
        <v>203</v>
      </c>
      <c r="E634" s="247" t="s">
        <v>4</v>
      </c>
      <c r="F634" s="249">
        <v>207473.38</v>
      </c>
      <c r="G634" s="249">
        <v>207473.38</v>
      </c>
      <c r="H634" s="250" t="s">
        <v>27</v>
      </c>
      <c r="I634" s="246" t="s">
        <v>223</v>
      </c>
    </row>
    <row r="635" spans="1:9" ht="15.75" hidden="1" customHeight="1">
      <c r="A635" s="246" t="s">
        <v>799</v>
      </c>
      <c r="B635" s="247" t="s">
        <v>97</v>
      </c>
      <c r="C635" s="248">
        <v>42965</v>
      </c>
      <c r="D635" s="248" t="s">
        <v>203</v>
      </c>
      <c r="E635" s="421" t="s">
        <v>4</v>
      </c>
      <c r="F635" s="249">
        <v>461377.39</v>
      </c>
      <c r="G635" s="249">
        <v>461377.39</v>
      </c>
      <c r="H635" s="250" t="s">
        <v>27</v>
      </c>
      <c r="I635" s="246" t="s">
        <v>27</v>
      </c>
    </row>
    <row r="636" spans="1:9" ht="15.75" hidden="1" customHeight="1">
      <c r="A636" s="246" t="s">
        <v>233</v>
      </c>
      <c r="B636" s="247" t="s">
        <v>15</v>
      </c>
      <c r="C636" s="248">
        <v>42969</v>
      </c>
      <c r="D636" s="248" t="s">
        <v>203</v>
      </c>
      <c r="E636" s="247" t="s">
        <v>4</v>
      </c>
      <c r="F636" s="249">
        <v>1679397.42</v>
      </c>
      <c r="G636" s="249">
        <v>1679397.42</v>
      </c>
      <c r="H636" s="250" t="s">
        <v>10</v>
      </c>
      <c r="I636" s="246" t="s">
        <v>10</v>
      </c>
    </row>
    <row r="637" spans="1:9" ht="15.75" hidden="1" customHeight="1">
      <c r="A637" s="246" t="s">
        <v>304</v>
      </c>
      <c r="B637" s="247" t="s">
        <v>15</v>
      </c>
      <c r="C637" s="248">
        <v>42969</v>
      </c>
      <c r="D637" s="248" t="s">
        <v>203</v>
      </c>
      <c r="E637" s="247" t="s">
        <v>4</v>
      </c>
      <c r="F637" s="249">
        <v>1682585.05</v>
      </c>
      <c r="G637" s="249">
        <v>1682585.05</v>
      </c>
      <c r="H637" s="250" t="s">
        <v>10</v>
      </c>
      <c r="I637" s="246" t="s">
        <v>10</v>
      </c>
    </row>
    <row r="638" spans="1:9" ht="15.75" hidden="1" customHeight="1">
      <c r="A638" s="246" t="s">
        <v>234</v>
      </c>
      <c r="B638" s="247" t="s">
        <v>15</v>
      </c>
      <c r="C638" s="248">
        <v>42969</v>
      </c>
      <c r="D638" s="248" t="s">
        <v>203</v>
      </c>
      <c r="E638" s="247" t="s">
        <v>4</v>
      </c>
      <c r="F638" s="249">
        <v>2465827.09</v>
      </c>
      <c r="G638" s="249">
        <v>2465827.09</v>
      </c>
      <c r="H638" s="250" t="s">
        <v>10</v>
      </c>
      <c r="I638" s="246" t="s">
        <v>10</v>
      </c>
    </row>
    <row r="639" spans="1:9" ht="15.75" hidden="1" customHeight="1">
      <c r="A639" s="246" t="s">
        <v>484</v>
      </c>
      <c r="B639" s="247" t="s">
        <v>15</v>
      </c>
      <c r="C639" s="248">
        <v>42969</v>
      </c>
      <c r="D639" s="248" t="s">
        <v>203</v>
      </c>
      <c r="E639" s="247" t="s">
        <v>4</v>
      </c>
      <c r="F639" s="249">
        <v>2029793.41</v>
      </c>
      <c r="G639" s="249">
        <v>2029793.41</v>
      </c>
      <c r="H639" s="250" t="s">
        <v>10</v>
      </c>
      <c r="I639" s="246" t="s">
        <v>10</v>
      </c>
    </row>
    <row r="640" spans="1:9" ht="15.75" customHeight="1">
      <c r="A640" s="229" t="s">
        <v>688</v>
      </c>
      <c r="B640" s="230" t="s">
        <v>687</v>
      </c>
      <c r="C640" s="231">
        <v>42975</v>
      </c>
      <c r="D640" s="231">
        <v>42975</v>
      </c>
      <c r="E640" s="230" t="s">
        <v>4</v>
      </c>
      <c r="F640" s="232">
        <v>18775180.800000001</v>
      </c>
      <c r="G640" s="232">
        <v>18775180.800000001</v>
      </c>
      <c r="H640" s="233" t="s">
        <v>26</v>
      </c>
      <c r="I640" s="229" t="s">
        <v>696</v>
      </c>
    </row>
    <row r="641" spans="1:9" ht="15.75" customHeight="1">
      <c r="A641" s="229" t="s">
        <v>703</v>
      </c>
      <c r="B641" s="230" t="s">
        <v>97</v>
      </c>
      <c r="C641" s="231">
        <v>42978</v>
      </c>
      <c r="D641" s="231">
        <v>42978</v>
      </c>
      <c r="E641" s="230" t="s">
        <v>4</v>
      </c>
      <c r="F641" s="232">
        <v>11859093.800000001</v>
      </c>
      <c r="G641" s="232">
        <v>11859093.800000001</v>
      </c>
      <c r="H641" s="233" t="s">
        <v>27</v>
      </c>
      <c r="I641" s="229" t="s">
        <v>27</v>
      </c>
    </row>
    <row r="642" spans="1:9" ht="15.75" customHeight="1">
      <c r="A642" s="229" t="s">
        <v>704</v>
      </c>
      <c r="B642" s="230" t="s">
        <v>97</v>
      </c>
      <c r="C642" s="231">
        <v>42977</v>
      </c>
      <c r="D642" s="231">
        <v>42977</v>
      </c>
      <c r="E642" s="230" t="s">
        <v>4</v>
      </c>
      <c r="F642" s="232">
        <v>4919750.22</v>
      </c>
      <c r="G642" s="232">
        <v>4919750.22</v>
      </c>
      <c r="H642" s="233" t="s">
        <v>27</v>
      </c>
      <c r="I642" s="229" t="s">
        <v>27</v>
      </c>
    </row>
    <row r="643" spans="1:9" ht="15.75" customHeight="1">
      <c r="A643" s="229" t="s">
        <v>705</v>
      </c>
      <c r="B643" s="230" t="s">
        <v>97</v>
      </c>
      <c r="C643" s="231">
        <v>42976</v>
      </c>
      <c r="D643" s="231">
        <v>42976</v>
      </c>
      <c r="E643" s="230" t="s">
        <v>4</v>
      </c>
      <c r="F643" s="232">
        <v>1166897.07</v>
      </c>
      <c r="G643" s="232">
        <v>1166897.07</v>
      </c>
      <c r="H643" s="233" t="s">
        <v>10</v>
      </c>
      <c r="I643" s="229" t="s">
        <v>225</v>
      </c>
    </row>
    <row r="644" spans="1:9" ht="15.75" customHeight="1">
      <c r="A644" s="229" t="s">
        <v>200</v>
      </c>
      <c r="B644" s="230" t="s">
        <v>97</v>
      </c>
      <c r="C644" s="231">
        <v>42977</v>
      </c>
      <c r="D644" s="231">
        <v>42977</v>
      </c>
      <c r="E644" s="230" t="s">
        <v>4</v>
      </c>
      <c r="F644" s="232">
        <v>3240937.5</v>
      </c>
      <c r="G644" s="232">
        <v>3240937.5</v>
      </c>
      <c r="H644" s="233" t="s">
        <v>10</v>
      </c>
      <c r="I644" s="229" t="s">
        <v>225</v>
      </c>
    </row>
    <row r="645" spans="1:9" ht="15.75" customHeight="1">
      <c r="A645" s="229" t="s">
        <v>685</v>
      </c>
      <c r="B645" s="230" t="s">
        <v>191</v>
      </c>
      <c r="C645" s="231">
        <v>42984</v>
      </c>
      <c r="D645" s="231">
        <v>42984</v>
      </c>
      <c r="E645" s="230" t="s">
        <v>4</v>
      </c>
      <c r="F645" s="232">
        <v>225428.75</v>
      </c>
      <c r="G645" s="232">
        <v>225428.75</v>
      </c>
      <c r="H645" s="233" t="s">
        <v>10</v>
      </c>
      <c r="I645" s="229" t="s">
        <v>225</v>
      </c>
    </row>
    <row r="646" spans="1:9" ht="15.75" customHeight="1">
      <c r="A646" s="229" t="s">
        <v>685</v>
      </c>
      <c r="B646" s="230" t="s">
        <v>191</v>
      </c>
      <c r="C646" s="231">
        <v>42984</v>
      </c>
      <c r="D646" s="231">
        <v>42984</v>
      </c>
      <c r="E646" s="230" t="s">
        <v>4</v>
      </c>
      <c r="F646" s="232">
        <v>209988.89</v>
      </c>
      <c r="G646" s="232">
        <v>209988.89</v>
      </c>
      <c r="H646" s="233" t="s">
        <v>10</v>
      </c>
      <c r="I646" s="229" t="s">
        <v>225</v>
      </c>
    </row>
    <row r="647" spans="1:9" ht="15.75" customHeight="1">
      <c r="A647" s="229" t="s">
        <v>706</v>
      </c>
      <c r="B647" s="230" t="s">
        <v>97</v>
      </c>
      <c r="C647" s="231">
        <v>42984</v>
      </c>
      <c r="D647" s="231">
        <v>42984</v>
      </c>
      <c r="E647" s="230" t="s">
        <v>4</v>
      </c>
      <c r="F647" s="232">
        <v>118066.54</v>
      </c>
      <c r="G647" s="232">
        <v>118066.54</v>
      </c>
      <c r="H647" s="233" t="s">
        <v>26</v>
      </c>
      <c r="I647" s="229" t="s">
        <v>223</v>
      </c>
    </row>
    <row r="653" spans="1:9" ht="15.75" customHeight="1">
      <c r="A653" t="s">
        <v>684</v>
      </c>
      <c r="B653" t="s">
        <v>191</v>
      </c>
      <c r="C653">
        <v>42974</v>
      </c>
      <c r="D653">
        <v>42974</v>
      </c>
      <c r="E653" t="s">
        <v>4</v>
      </c>
      <c r="F653">
        <v>4717.6899999999996</v>
      </c>
      <c r="G653">
        <v>4717.6899999999996</v>
      </c>
      <c r="H653" t="s">
        <v>686</v>
      </c>
      <c r="I653" t="s">
        <v>686</v>
      </c>
    </row>
    <row r="654" spans="1:9" ht="15.75" customHeight="1">
      <c r="A654" t="s">
        <v>684</v>
      </c>
      <c r="B654" t="s">
        <v>191</v>
      </c>
      <c r="C654">
        <v>42974</v>
      </c>
      <c r="D654">
        <v>42974</v>
      </c>
      <c r="E654" t="s">
        <v>4</v>
      </c>
      <c r="F654">
        <v>462031.35</v>
      </c>
      <c r="G654">
        <v>462031.35</v>
      </c>
      <c r="H654" t="s">
        <v>686</v>
      </c>
      <c r="I654" t="s">
        <v>686</v>
      </c>
    </row>
    <row r="655" spans="1:9" ht="15.75" customHeight="1">
      <c r="A655" t="s">
        <v>684</v>
      </c>
      <c r="B655" t="s">
        <v>191</v>
      </c>
      <c r="C655">
        <v>42974</v>
      </c>
      <c r="D655">
        <v>42974</v>
      </c>
      <c r="E655" t="s">
        <v>4</v>
      </c>
      <c r="F655">
        <v>63952.54</v>
      </c>
      <c r="G655">
        <v>63952.54</v>
      </c>
      <c r="H655" t="s">
        <v>686</v>
      </c>
      <c r="I655" t="s">
        <v>686</v>
      </c>
    </row>
    <row r="656" spans="1:9" ht="15.75" customHeight="1">
      <c r="A656" t="s">
        <v>684</v>
      </c>
      <c r="B656" t="s">
        <v>683</v>
      </c>
      <c r="C656">
        <v>42971</v>
      </c>
      <c r="D656">
        <v>42971</v>
      </c>
      <c r="E656" t="s">
        <v>0</v>
      </c>
      <c r="F656">
        <v>108350000</v>
      </c>
      <c r="G656">
        <v>108350000</v>
      </c>
      <c r="H656" t="s">
        <v>686</v>
      </c>
      <c r="I656" t="s">
        <v>686</v>
      </c>
    </row>
    <row r="657" spans="1:9" ht="15.75" customHeight="1">
      <c r="A657" t="s">
        <v>685</v>
      </c>
      <c r="B657" t="s">
        <v>191</v>
      </c>
      <c r="C657">
        <v>42977</v>
      </c>
      <c r="D657">
        <v>42977</v>
      </c>
      <c r="E657" t="s">
        <v>4</v>
      </c>
      <c r="F657">
        <v>664271.97</v>
      </c>
      <c r="G657">
        <v>664271.97</v>
      </c>
      <c r="H657" t="s">
        <v>225</v>
      </c>
      <c r="I657" t="s">
        <v>225</v>
      </c>
    </row>
    <row r="658" spans="1:9" ht="15.75" customHeight="1">
      <c r="A658" t="s">
        <v>685</v>
      </c>
      <c r="B658" t="s">
        <v>191</v>
      </c>
      <c r="C658">
        <v>42977</v>
      </c>
      <c r="D658">
        <v>42977</v>
      </c>
      <c r="E658" t="s">
        <v>4</v>
      </c>
      <c r="F658">
        <v>77326.22</v>
      </c>
      <c r="G658">
        <v>77326.22</v>
      </c>
      <c r="H658" t="s">
        <v>225</v>
      </c>
      <c r="I658" t="s">
        <v>225</v>
      </c>
    </row>
    <row r="659" spans="1:9" ht="15.75" customHeight="1">
      <c r="A659" t="s">
        <v>685</v>
      </c>
      <c r="B659" t="s">
        <v>191</v>
      </c>
      <c r="C659">
        <v>42977</v>
      </c>
      <c r="D659">
        <v>42977</v>
      </c>
      <c r="E659" t="s">
        <v>4</v>
      </c>
      <c r="F659">
        <v>68525.78</v>
      </c>
      <c r="G659">
        <v>68525.78</v>
      </c>
      <c r="H659" t="s">
        <v>225</v>
      </c>
      <c r="I659" t="s">
        <v>225</v>
      </c>
    </row>
    <row r="660" spans="1:9" ht="15.75" customHeight="1">
      <c r="A660" t="s">
        <v>685</v>
      </c>
      <c r="B660" t="s">
        <v>191</v>
      </c>
      <c r="C660">
        <v>42977</v>
      </c>
      <c r="D660">
        <v>42977</v>
      </c>
      <c r="E660" t="s">
        <v>4</v>
      </c>
      <c r="F660">
        <v>5475415.8899999997</v>
      </c>
      <c r="G660">
        <v>5475415.8899999997</v>
      </c>
      <c r="H660" t="s">
        <v>225</v>
      </c>
      <c r="I660" t="s">
        <v>225</v>
      </c>
    </row>
    <row r="661" spans="1:9" ht="15.75" customHeight="1">
      <c r="A661" t="s">
        <v>685</v>
      </c>
      <c r="B661" t="s">
        <v>191</v>
      </c>
      <c r="C661">
        <v>42985</v>
      </c>
      <c r="D661">
        <v>42985</v>
      </c>
      <c r="E661" t="s">
        <v>4</v>
      </c>
      <c r="F661">
        <v>3187304.21</v>
      </c>
      <c r="G661">
        <v>3187304.21</v>
      </c>
      <c r="H661" t="s">
        <v>225</v>
      </c>
      <c r="I661" t="s">
        <v>225</v>
      </c>
    </row>
    <row r="662" spans="1:9" ht="15.75" customHeight="1">
      <c r="A662" t="s">
        <v>685</v>
      </c>
      <c r="B662" t="s">
        <v>191</v>
      </c>
      <c r="C662">
        <v>42990</v>
      </c>
      <c r="D662">
        <v>42990</v>
      </c>
      <c r="E662" t="s">
        <v>4</v>
      </c>
      <c r="F662">
        <v>18980.98</v>
      </c>
      <c r="G662">
        <v>18980.98</v>
      </c>
      <c r="H662" t="s">
        <v>225</v>
      </c>
      <c r="I662" t="s">
        <v>225</v>
      </c>
    </row>
  </sheetData>
  <autoFilter ref="A4:I639">
    <filterColumn colId="3">
      <filters>
        <dateGroupItem year="2017" dateTimeGrouping="year"/>
      </filters>
    </filterColumn>
    <filterColumn colId="4">
      <filters>
        <filter val="EUR"/>
        <filter val="JPY"/>
        <filter val="USD"/>
      </filters>
    </filterColumn>
    <sortState ref="A5:I259">
      <sortCondition ref="D4:D639"/>
    </sortState>
  </autoFilter>
  <mergeCells count="1">
    <mergeCell ref="A1:I1"/>
  </mergeCells>
  <conditionalFormatting sqref="F104:F121">
    <cfRule type="duplicateValues" dxfId="1463" priority="269845"/>
  </conditionalFormatting>
  <conditionalFormatting sqref="G104:G121">
    <cfRule type="duplicateValues" dxfId="1462" priority="269847"/>
  </conditionalFormatting>
  <conditionalFormatting sqref="G50">
    <cfRule type="duplicateValues" dxfId="1461" priority="2851"/>
  </conditionalFormatting>
  <conditionalFormatting sqref="G50">
    <cfRule type="duplicateValues" dxfId="1460" priority="2850"/>
  </conditionalFormatting>
  <conditionalFormatting sqref="F122:F140 F142:F143">
    <cfRule type="duplicateValues" dxfId="1459" priority="269880"/>
  </conditionalFormatting>
  <conditionalFormatting sqref="G122:G140 G142:G143">
    <cfRule type="duplicateValues" dxfId="1458" priority="269881"/>
  </conditionalFormatting>
  <conditionalFormatting sqref="G198:G199">
    <cfRule type="duplicateValues" dxfId="1457" priority="270793"/>
  </conditionalFormatting>
  <conditionalFormatting sqref="F198:F199">
    <cfRule type="duplicateValues" dxfId="1456" priority="270794"/>
  </conditionalFormatting>
  <conditionalFormatting sqref="F198:F199">
    <cfRule type="duplicateValues" dxfId="1455" priority="270795"/>
    <cfRule type="duplicateValues" dxfId="1454" priority="270796"/>
  </conditionalFormatting>
  <conditionalFormatting sqref="G198:G199">
    <cfRule type="duplicateValues" dxfId="1453" priority="270797"/>
    <cfRule type="duplicateValues" dxfId="1452" priority="270798"/>
  </conditionalFormatting>
  <conditionalFormatting sqref="F200:F207">
    <cfRule type="duplicateValues" dxfId="1451" priority="2777"/>
  </conditionalFormatting>
  <conditionalFormatting sqref="G200:G207">
    <cfRule type="duplicateValues" dxfId="1450" priority="2776"/>
  </conditionalFormatting>
  <conditionalFormatting sqref="F200:F207">
    <cfRule type="duplicateValues" dxfId="1449" priority="2775"/>
  </conditionalFormatting>
  <conditionalFormatting sqref="G200:G207">
    <cfRule type="duplicateValues" dxfId="1448" priority="2774"/>
  </conditionalFormatting>
  <conditionalFormatting sqref="F200:F207">
    <cfRule type="duplicateValues" dxfId="1447" priority="2772"/>
    <cfRule type="duplicateValues" dxfId="1446" priority="2773"/>
  </conditionalFormatting>
  <conditionalFormatting sqref="G200:G207">
    <cfRule type="duplicateValues" dxfId="1445" priority="2770"/>
    <cfRule type="duplicateValues" dxfId="1444" priority="2771"/>
  </conditionalFormatting>
  <conditionalFormatting sqref="G200:G207">
    <cfRule type="duplicateValues" dxfId="1443" priority="2769"/>
  </conditionalFormatting>
  <conditionalFormatting sqref="F200:F207">
    <cfRule type="duplicateValues" dxfId="1442" priority="2768"/>
  </conditionalFormatting>
  <conditionalFormatting sqref="F200:F207">
    <cfRule type="duplicateValues" dxfId="1441" priority="2767"/>
  </conditionalFormatting>
  <conditionalFormatting sqref="G200:G207">
    <cfRule type="duplicateValues" dxfId="1440" priority="2766"/>
  </conditionalFormatting>
  <conditionalFormatting sqref="F208:F220">
    <cfRule type="duplicateValues" dxfId="1439" priority="270835"/>
  </conditionalFormatting>
  <conditionalFormatting sqref="G208:G220">
    <cfRule type="duplicateValues" dxfId="1438" priority="270837"/>
  </conditionalFormatting>
  <conditionalFormatting sqref="F208:F220">
    <cfRule type="duplicateValues" dxfId="1437" priority="270841"/>
    <cfRule type="duplicateValues" dxfId="1436" priority="270842"/>
  </conditionalFormatting>
  <conditionalFormatting sqref="G208:G220">
    <cfRule type="duplicateValues" dxfId="1435" priority="270843"/>
    <cfRule type="duplicateValues" dxfId="1434" priority="270844"/>
  </conditionalFormatting>
  <conditionalFormatting sqref="F221:F253">
    <cfRule type="duplicateValues" dxfId="1433" priority="2736"/>
    <cfRule type="duplicateValues" dxfId="1432" priority="2737"/>
  </conditionalFormatting>
  <conditionalFormatting sqref="G221:G253">
    <cfRule type="duplicateValues" dxfId="1431" priority="2735"/>
  </conditionalFormatting>
  <conditionalFormatting sqref="F221:F253">
    <cfRule type="duplicateValues" dxfId="1430" priority="2734"/>
  </conditionalFormatting>
  <conditionalFormatting sqref="G221:G253">
    <cfRule type="duplicateValues" dxfId="1429" priority="2733"/>
  </conditionalFormatting>
  <conditionalFormatting sqref="F221:F253">
    <cfRule type="duplicateValues" dxfId="1428" priority="2731"/>
    <cfRule type="duplicateValues" dxfId="1427" priority="2732"/>
  </conditionalFormatting>
  <conditionalFormatting sqref="G221:G253">
    <cfRule type="duplicateValues" dxfId="1426" priority="2729"/>
    <cfRule type="duplicateValues" dxfId="1425" priority="2730"/>
  </conditionalFormatting>
  <conditionalFormatting sqref="G41">
    <cfRule type="duplicateValues" dxfId="1424" priority="2728"/>
  </conditionalFormatting>
  <conditionalFormatting sqref="G41">
    <cfRule type="duplicateValues" dxfId="1423" priority="2727"/>
  </conditionalFormatting>
  <conditionalFormatting sqref="G41">
    <cfRule type="duplicateValues" dxfId="1422" priority="2726"/>
  </conditionalFormatting>
  <conditionalFormatting sqref="G41">
    <cfRule type="duplicateValues" dxfId="1421" priority="2724"/>
    <cfRule type="duplicateValues" dxfId="1420" priority="2725"/>
  </conditionalFormatting>
  <conditionalFormatting sqref="G41">
    <cfRule type="duplicateValues" dxfId="1419" priority="2723"/>
  </conditionalFormatting>
  <conditionalFormatting sqref="G41">
    <cfRule type="duplicateValues" dxfId="1418" priority="2722"/>
  </conditionalFormatting>
  <conditionalFormatting sqref="G41">
    <cfRule type="duplicateValues" dxfId="1417" priority="2721"/>
  </conditionalFormatting>
  <conditionalFormatting sqref="G41">
    <cfRule type="duplicateValues" dxfId="1416" priority="2719"/>
    <cfRule type="duplicateValues" dxfId="1415" priority="2720"/>
  </conditionalFormatting>
  <conditionalFormatting sqref="F254:F265">
    <cfRule type="duplicateValues" dxfId="1414" priority="270904"/>
    <cfRule type="duplicateValues" dxfId="1413" priority="270905"/>
  </conditionalFormatting>
  <conditionalFormatting sqref="G254:G265">
    <cfRule type="duplicateValues" dxfId="1412" priority="270908"/>
  </conditionalFormatting>
  <conditionalFormatting sqref="F254:F265">
    <cfRule type="duplicateValues" dxfId="1411" priority="270910"/>
  </conditionalFormatting>
  <conditionalFormatting sqref="G254:G265">
    <cfRule type="duplicateValues" dxfId="1410" priority="270918"/>
    <cfRule type="duplicateValues" dxfId="1409" priority="270919"/>
  </conditionalFormatting>
  <conditionalFormatting sqref="F266:F271">
    <cfRule type="duplicateValues" dxfId="1408" priority="2641"/>
    <cfRule type="duplicateValues" dxfId="1407" priority="2642"/>
  </conditionalFormatting>
  <conditionalFormatting sqref="G266:G271">
    <cfRule type="duplicateValues" dxfId="1406" priority="2640"/>
  </conditionalFormatting>
  <conditionalFormatting sqref="F266:F271">
    <cfRule type="duplicateValues" dxfId="1405" priority="2639"/>
  </conditionalFormatting>
  <conditionalFormatting sqref="G266:G271">
    <cfRule type="duplicateValues" dxfId="1404" priority="2638"/>
  </conditionalFormatting>
  <conditionalFormatting sqref="F266:F271">
    <cfRule type="duplicateValues" dxfId="1403" priority="2636"/>
    <cfRule type="duplicateValues" dxfId="1402" priority="2637"/>
  </conditionalFormatting>
  <conditionalFormatting sqref="G266:G271">
    <cfRule type="duplicateValues" dxfId="1401" priority="2634"/>
    <cfRule type="duplicateValues" dxfId="1400" priority="2635"/>
  </conditionalFormatting>
  <conditionalFormatting sqref="F266:F271">
    <cfRule type="duplicateValues" dxfId="1399" priority="2631"/>
    <cfRule type="duplicateValues" dxfId="1398" priority="2633"/>
  </conditionalFormatting>
  <conditionalFormatting sqref="G266:G271">
    <cfRule type="duplicateValues" dxfId="1397" priority="2630"/>
    <cfRule type="duplicateValues" dxfId="1396" priority="2632"/>
  </conditionalFormatting>
  <conditionalFormatting sqref="F266:F271">
    <cfRule type="duplicateValues" dxfId="1395" priority="2629"/>
  </conditionalFormatting>
  <conditionalFormatting sqref="G266:G271">
    <cfRule type="duplicateValues" dxfId="1394" priority="2628"/>
  </conditionalFormatting>
  <conditionalFormatting sqref="F276:F302">
    <cfRule type="duplicateValues" dxfId="1393" priority="275305"/>
  </conditionalFormatting>
  <conditionalFormatting sqref="G276:G302">
    <cfRule type="duplicateValues" dxfId="1392" priority="275306"/>
  </conditionalFormatting>
  <conditionalFormatting sqref="F276:F302">
    <cfRule type="duplicateValues" dxfId="1391" priority="275307"/>
    <cfRule type="duplicateValues" dxfId="1390" priority="275308"/>
  </conditionalFormatting>
  <conditionalFormatting sqref="G276:G302">
    <cfRule type="duplicateValues" dxfId="1389" priority="275309"/>
    <cfRule type="duplicateValues" dxfId="1388" priority="275310"/>
  </conditionalFormatting>
  <conditionalFormatting sqref="G38">
    <cfRule type="duplicateValues" dxfId="1387" priority="2364"/>
    <cfRule type="duplicateValues" dxfId="1386" priority="2365"/>
  </conditionalFormatting>
  <conditionalFormatting sqref="G38">
    <cfRule type="duplicateValues" dxfId="1385" priority="2363"/>
  </conditionalFormatting>
  <conditionalFormatting sqref="G38">
    <cfRule type="duplicateValues" dxfId="1384" priority="2362"/>
  </conditionalFormatting>
  <conditionalFormatting sqref="G38">
    <cfRule type="duplicateValues" dxfId="1383" priority="2361"/>
  </conditionalFormatting>
  <conditionalFormatting sqref="G38">
    <cfRule type="duplicateValues" dxfId="1382" priority="2359"/>
    <cfRule type="duplicateValues" dxfId="1381" priority="2360"/>
  </conditionalFormatting>
  <conditionalFormatting sqref="G38">
    <cfRule type="duplicateValues" dxfId="1380" priority="2358"/>
  </conditionalFormatting>
  <conditionalFormatting sqref="G38">
    <cfRule type="duplicateValues" dxfId="1379" priority="2357"/>
  </conditionalFormatting>
  <conditionalFormatting sqref="G38">
    <cfRule type="duplicateValues" dxfId="1378" priority="2356"/>
  </conditionalFormatting>
  <conditionalFormatting sqref="G38">
    <cfRule type="duplicateValues" dxfId="1377" priority="2354"/>
    <cfRule type="duplicateValues" dxfId="1376" priority="2355"/>
  </conditionalFormatting>
  <conditionalFormatting sqref="G38">
    <cfRule type="duplicateValues" dxfId="1375" priority="2352"/>
    <cfRule type="duplicateValues" dxfId="1374" priority="2353"/>
  </conditionalFormatting>
  <conditionalFormatting sqref="G38">
    <cfRule type="duplicateValues" dxfId="1373" priority="2351"/>
  </conditionalFormatting>
  <conditionalFormatting sqref="G38">
    <cfRule type="duplicateValues" dxfId="1372" priority="2350"/>
  </conditionalFormatting>
  <conditionalFormatting sqref="G38">
    <cfRule type="duplicateValues" dxfId="1371" priority="2349"/>
  </conditionalFormatting>
  <conditionalFormatting sqref="G34">
    <cfRule type="duplicateValues" dxfId="1370" priority="2347"/>
    <cfRule type="duplicateValues" dxfId="1369" priority="2348"/>
  </conditionalFormatting>
  <conditionalFormatting sqref="G34">
    <cfRule type="duplicateValues" dxfId="1368" priority="2346"/>
  </conditionalFormatting>
  <conditionalFormatting sqref="G34">
    <cfRule type="duplicateValues" dxfId="1367" priority="2345"/>
  </conditionalFormatting>
  <conditionalFormatting sqref="G34">
    <cfRule type="duplicateValues" dxfId="1366" priority="2344"/>
  </conditionalFormatting>
  <conditionalFormatting sqref="G34">
    <cfRule type="duplicateValues" dxfId="1365" priority="2342"/>
    <cfRule type="duplicateValues" dxfId="1364" priority="2343"/>
  </conditionalFormatting>
  <conditionalFormatting sqref="G34">
    <cfRule type="duplicateValues" dxfId="1363" priority="2341"/>
  </conditionalFormatting>
  <conditionalFormatting sqref="G34">
    <cfRule type="duplicateValues" dxfId="1362" priority="2340"/>
  </conditionalFormatting>
  <conditionalFormatting sqref="G34">
    <cfRule type="duplicateValues" dxfId="1361" priority="2339"/>
  </conditionalFormatting>
  <conditionalFormatting sqref="G34">
    <cfRule type="duplicateValues" dxfId="1360" priority="2337"/>
    <cfRule type="duplicateValues" dxfId="1359" priority="2338"/>
  </conditionalFormatting>
  <conditionalFormatting sqref="G34">
    <cfRule type="duplicateValues" dxfId="1358" priority="2335"/>
    <cfRule type="duplicateValues" dxfId="1357" priority="2336"/>
  </conditionalFormatting>
  <conditionalFormatting sqref="G34">
    <cfRule type="duplicateValues" dxfId="1356" priority="2334"/>
  </conditionalFormatting>
  <conditionalFormatting sqref="G34">
    <cfRule type="duplicateValues" dxfId="1355" priority="2333"/>
  </conditionalFormatting>
  <conditionalFormatting sqref="G34">
    <cfRule type="duplicateValues" dxfId="1354" priority="2332"/>
  </conditionalFormatting>
  <conditionalFormatting sqref="G37">
    <cfRule type="duplicateValues" dxfId="1353" priority="2330"/>
    <cfRule type="duplicateValues" dxfId="1352" priority="2331"/>
  </conditionalFormatting>
  <conditionalFormatting sqref="G37">
    <cfRule type="duplicateValues" dxfId="1351" priority="2329"/>
  </conditionalFormatting>
  <conditionalFormatting sqref="G37">
    <cfRule type="duplicateValues" dxfId="1350" priority="2328"/>
  </conditionalFormatting>
  <conditionalFormatting sqref="G37">
    <cfRule type="duplicateValues" dxfId="1349" priority="2327"/>
  </conditionalFormatting>
  <conditionalFormatting sqref="G37">
    <cfRule type="duplicateValues" dxfId="1348" priority="2325"/>
    <cfRule type="duplicateValues" dxfId="1347" priority="2326"/>
  </conditionalFormatting>
  <conditionalFormatting sqref="G37">
    <cfRule type="duplicateValues" dxfId="1346" priority="2324"/>
  </conditionalFormatting>
  <conditionalFormatting sqref="G37">
    <cfRule type="duplicateValues" dxfId="1345" priority="2323"/>
  </conditionalFormatting>
  <conditionalFormatting sqref="G37">
    <cfRule type="duplicateValues" dxfId="1344" priority="2322"/>
  </conditionalFormatting>
  <conditionalFormatting sqref="G37">
    <cfRule type="duplicateValues" dxfId="1343" priority="2320"/>
    <cfRule type="duplicateValues" dxfId="1342" priority="2321"/>
  </conditionalFormatting>
  <conditionalFormatting sqref="G37">
    <cfRule type="duplicateValues" dxfId="1341" priority="2318"/>
    <cfRule type="duplicateValues" dxfId="1340" priority="2319"/>
  </conditionalFormatting>
  <conditionalFormatting sqref="G37">
    <cfRule type="duplicateValues" dxfId="1339" priority="2317"/>
  </conditionalFormatting>
  <conditionalFormatting sqref="G37">
    <cfRule type="duplicateValues" dxfId="1338" priority="2316"/>
  </conditionalFormatting>
  <conditionalFormatting sqref="G37">
    <cfRule type="duplicateValues" dxfId="1337" priority="2315"/>
  </conditionalFormatting>
  <conditionalFormatting sqref="F141">
    <cfRule type="duplicateValues" dxfId="1336" priority="2283"/>
    <cfRule type="duplicateValues" dxfId="1335" priority="2284"/>
  </conditionalFormatting>
  <conditionalFormatting sqref="G141">
    <cfRule type="duplicateValues" dxfId="1334" priority="2282"/>
  </conditionalFormatting>
  <conditionalFormatting sqref="F141">
    <cfRule type="duplicateValues" dxfId="1333" priority="2281"/>
  </conditionalFormatting>
  <conditionalFormatting sqref="G141">
    <cfRule type="duplicateValues" dxfId="1332" priority="2280"/>
  </conditionalFormatting>
  <conditionalFormatting sqref="F141">
    <cfRule type="duplicateValues" dxfId="1331" priority="2278"/>
    <cfRule type="duplicateValues" dxfId="1330" priority="2279"/>
  </conditionalFormatting>
  <conditionalFormatting sqref="G141">
    <cfRule type="duplicateValues" dxfId="1329" priority="2276"/>
    <cfRule type="duplicateValues" dxfId="1328" priority="2277"/>
  </conditionalFormatting>
  <conditionalFormatting sqref="F141">
    <cfRule type="duplicateValues" dxfId="1327" priority="2275"/>
  </conditionalFormatting>
  <conditionalFormatting sqref="G141">
    <cfRule type="duplicateValues" dxfId="1326" priority="2274"/>
  </conditionalFormatting>
  <conditionalFormatting sqref="G141">
    <cfRule type="duplicateValues" dxfId="1325" priority="2273"/>
  </conditionalFormatting>
  <conditionalFormatting sqref="F141">
    <cfRule type="duplicateValues" dxfId="1324" priority="2272"/>
  </conditionalFormatting>
  <conditionalFormatting sqref="G141">
    <cfRule type="duplicateValues" dxfId="1323" priority="2271"/>
  </conditionalFormatting>
  <conditionalFormatting sqref="G30">
    <cfRule type="duplicateValues" dxfId="1322" priority="2269"/>
    <cfRule type="duplicateValues" dxfId="1321" priority="2270"/>
  </conditionalFormatting>
  <conditionalFormatting sqref="G30">
    <cfRule type="duplicateValues" dxfId="1320" priority="2268"/>
  </conditionalFormatting>
  <conditionalFormatting sqref="G30">
    <cfRule type="duplicateValues" dxfId="1319" priority="2267"/>
  </conditionalFormatting>
  <conditionalFormatting sqref="G30">
    <cfRule type="duplicateValues" dxfId="1318" priority="2266"/>
  </conditionalFormatting>
  <conditionalFormatting sqref="G30">
    <cfRule type="duplicateValues" dxfId="1317" priority="2264"/>
    <cfRule type="duplicateValues" dxfId="1316" priority="2265"/>
  </conditionalFormatting>
  <conditionalFormatting sqref="G30">
    <cfRule type="duplicateValues" dxfId="1315" priority="2263"/>
  </conditionalFormatting>
  <conditionalFormatting sqref="G30">
    <cfRule type="duplicateValues" dxfId="1314" priority="2262"/>
  </conditionalFormatting>
  <conditionalFormatting sqref="G30">
    <cfRule type="duplicateValues" dxfId="1313" priority="2261"/>
  </conditionalFormatting>
  <conditionalFormatting sqref="G30">
    <cfRule type="duplicateValues" dxfId="1312" priority="2259"/>
    <cfRule type="duplicateValues" dxfId="1311" priority="2260"/>
  </conditionalFormatting>
  <conditionalFormatting sqref="G30">
    <cfRule type="duplicateValues" dxfId="1310" priority="2257"/>
    <cfRule type="duplicateValues" dxfId="1309" priority="2258"/>
  </conditionalFormatting>
  <conditionalFormatting sqref="G30">
    <cfRule type="duplicateValues" dxfId="1308" priority="2256"/>
  </conditionalFormatting>
  <conditionalFormatting sqref="G30">
    <cfRule type="duplicateValues" dxfId="1307" priority="2255"/>
  </conditionalFormatting>
  <conditionalFormatting sqref="G30">
    <cfRule type="duplicateValues" dxfId="1306" priority="2254"/>
  </conditionalFormatting>
  <conditionalFormatting sqref="G30">
    <cfRule type="duplicateValues" dxfId="1305" priority="2253"/>
  </conditionalFormatting>
  <conditionalFormatting sqref="F648:F1048576 F147:F150 F152:F350 F13:F24 F26:F73 F8:F9 F75:F80 F88:F145 F1:F5 F82:F86">
    <cfRule type="duplicateValues" dxfId="1304" priority="2018"/>
  </conditionalFormatting>
  <conditionalFormatting sqref="G648:G1048576 G147 G149:G150 G152:G350 G84:G86 G13:G24 G1:G4 G26:G73 G8:G9 G75:G80 G88:G145">
    <cfRule type="duplicateValues" dxfId="1303" priority="2017"/>
  </conditionalFormatting>
  <conditionalFormatting sqref="F648:F1048576 F142:F145 F147:F150 F152:F350 F13:F24 F26:F73 F8:F9 F75:F80 F88:F140 F1:F5 F82:F86">
    <cfRule type="duplicateValues" dxfId="1302" priority="287253"/>
    <cfRule type="duplicateValues" dxfId="1301" priority="287254"/>
  </conditionalFormatting>
  <conditionalFormatting sqref="G648:G1048576 G39:G73 G35:G36 G142:G145 G31:G33 G147 G149:G150 G152:G350 G84:G86 G13:G24 G1:G4 G26:G29 G8:G9 G75:G80 G88:G140">
    <cfRule type="duplicateValues" dxfId="1300" priority="287263"/>
  </conditionalFormatting>
  <conditionalFormatting sqref="F648:F1048576 F13:F24 F26:F73 F8:F9 F75:F80 F88:F103 F1:F5 F82:F86">
    <cfRule type="duplicateValues" dxfId="1299" priority="287272"/>
  </conditionalFormatting>
  <conditionalFormatting sqref="G648:G1048576 G51:G73 G42:G49 G39:G40 G35:G36 G31:G33 G84:G86 G13:G24 G1:G4 G26:G29 G8:G9 G75:G80 G88:G103">
    <cfRule type="duplicateValues" dxfId="1298" priority="287277"/>
  </conditionalFormatting>
  <conditionalFormatting sqref="F648:F1048576">
    <cfRule type="duplicateValues" dxfId="1297" priority="287290"/>
  </conditionalFormatting>
  <conditionalFormatting sqref="G648:G1048576">
    <cfRule type="duplicateValues" dxfId="1296" priority="287293"/>
  </conditionalFormatting>
  <conditionalFormatting sqref="F648:F1048576 F13:F24 F26:F73 F8:F9 F75:F80 F88:F121 F1:F5 F82:F86">
    <cfRule type="duplicateValues" dxfId="1295" priority="287296"/>
  </conditionalFormatting>
  <conditionalFormatting sqref="G648:G1048576 G51:G73 G42:G49 G39:G40 G35:G36 G31:G33 G84:G86 G13:G24 G1:G4 G26:G29 G8:G9 G75:G80 G88:G121">
    <cfRule type="duplicateValues" dxfId="1294" priority="287301"/>
  </conditionalFormatting>
  <conditionalFormatting sqref="F648:F1048576 F142:F143 F13:F24 F26:F73 F8:F9 F75:F80 F88:F140 F1:F5 F82:F86">
    <cfRule type="duplicateValues" dxfId="1293" priority="287314"/>
  </conditionalFormatting>
  <conditionalFormatting sqref="G648:G1048576 G42:G73 G39:G40 G35:G36 G142:G143 G31:G33 G84:G86 G13:G24 G1:G4 G26:G29 G8:G9 G75:G80 G88:G140">
    <cfRule type="duplicateValues" dxfId="1292" priority="287319"/>
  </conditionalFormatting>
  <conditionalFormatting sqref="F648:F1048576 F142:F145 F147:F150 F152:F187 F13:F24 F26:F73 F8:F9 F75:F80 F88:F140 F1:F5 F82:F86">
    <cfRule type="duplicateValues" dxfId="1291" priority="287332"/>
    <cfRule type="duplicateValues" dxfId="1290" priority="287333"/>
  </conditionalFormatting>
  <conditionalFormatting sqref="G648:G1048576 G42:G73 G39:G40 G35:G36 G142:G145 G31:G33 G147 G149:G150 G152:G187 G84:G86 G13:G24 G1:G4 G26:G29 G8:G9 G75:G80 G88:G140">
    <cfRule type="duplicateValues" dxfId="1289" priority="287342"/>
    <cfRule type="duplicateValues" dxfId="1288" priority="287343"/>
  </conditionalFormatting>
  <conditionalFormatting sqref="G648:G1048576 G42:G73 G39:G40 G35:G36 G142:G145 G31:G33 G147 G149:G150 G152:G197 G84:G86 G13:G24 G1:G4 G26:G29 G8:G9 G75:G80 G88:G140">
    <cfRule type="duplicateValues" dxfId="1287" priority="287368"/>
  </conditionalFormatting>
  <conditionalFormatting sqref="F648:F1048576 F142:F145 F147:F150 F152:F197 F13:F24 F26:F73 F8:F9 F75:F80 F88:F140 F1:F5 F82:F86">
    <cfRule type="duplicateValues" dxfId="1286" priority="287381"/>
  </conditionalFormatting>
  <conditionalFormatting sqref="F648:F1048576 F142:F145 F147:F150 F152:F199 F13:F24 F26:F73 F8:F9 F75:F80 F88:F140 F1:F5 F82:F86">
    <cfRule type="duplicateValues" dxfId="1285" priority="287386"/>
  </conditionalFormatting>
  <conditionalFormatting sqref="G648:G1048576 G42:G73 G39:G40 G35:G36 G142:G145 G31:G33 G147 G149:G150 G152:G199 G84:G86 G13:G24 G1:G4 G26:G29 G8:G9 G75:G80 G88:G140">
    <cfRule type="duplicateValues" dxfId="1284" priority="287391"/>
  </conditionalFormatting>
  <conditionalFormatting sqref="F648:F1048576 F142:F145 F147:F150 F152:F207 F13:F24 F26:F73 F8:F9 F75:F80 F88:F140 F1:F5 F82:F86">
    <cfRule type="duplicateValues" dxfId="1283" priority="287404"/>
  </conditionalFormatting>
  <conditionalFormatting sqref="F648:F1048576 F142:F145 F147:F150 F152:F220 F13:F24 F26:F73 F8:F9 F75:F80 F88:F140 F1:F5 F82:F86">
    <cfRule type="duplicateValues" dxfId="1282" priority="287409"/>
    <cfRule type="duplicateValues" dxfId="1281" priority="287410"/>
  </conditionalFormatting>
  <conditionalFormatting sqref="G648:G1048576 G42:G73 G39:G40 G35:G36 G142:G145 G31:G33 G147 G149:G150 G152:G220 G84:G86 G13:G24 G1:G4 G26:G29 G8:G9 G75:G80 G88:G140">
    <cfRule type="duplicateValues" dxfId="1280" priority="287419"/>
  </conditionalFormatting>
  <conditionalFormatting sqref="F648:F1048576 F142:F145 F147:F150 F152:F265 F13:F24 F26:F73 F8:F9 F75:F80 F88:F140 F1:F5 F82:F86">
    <cfRule type="duplicateValues" dxfId="1279" priority="287432"/>
    <cfRule type="duplicateValues" dxfId="1278" priority="287433"/>
  </conditionalFormatting>
  <conditionalFormatting sqref="G648:G1048576 G39:G73 G35:G36 G142:G145 G31:G33 G147 G149:G150 G152:G265 G84:G86 G13:G24 G1:G4 G26:G29 G8:G9 G75:G80 G88:G140">
    <cfRule type="duplicateValues" dxfId="1277" priority="287442"/>
    <cfRule type="duplicateValues" dxfId="1276" priority="287443"/>
  </conditionalFormatting>
  <conditionalFormatting sqref="F648:F1048576 F142:F145 F147:F150 F152:F265 F13:F24 F26:F73 F8:F9 F75:F80 F88:F140 F1:F5 F82:F86">
    <cfRule type="duplicateValues" dxfId="1275" priority="287464"/>
  </conditionalFormatting>
  <conditionalFormatting sqref="G648:G1048576 G39:G73 G35:G36 G142:G145 G31:G33 G147 G149:G150 G152:G265 G84:G86 G13:G24 G1:G4 G26:G29 G8:G9 G75:G80 G88:G140">
    <cfRule type="duplicateValues" dxfId="1274" priority="287469"/>
  </conditionalFormatting>
  <conditionalFormatting sqref="F648:F1048576 F142:F145 F147:F150 F152:F275 F13:F24 F26:F73 F8:F9 F75:F80 F88:F140 F1:F5 F82:F86">
    <cfRule type="duplicateValues" dxfId="1273" priority="287480"/>
  </conditionalFormatting>
  <conditionalFormatting sqref="G648:G1048576 G39:G73 G35:G36 G142:G145 G31:G33 G147 G149:G150 G152:G275 G84:G86 G13:G24 G1:G4 G26:G29 G8:G9 G75:G80 G88:G140">
    <cfRule type="duplicateValues" dxfId="1272" priority="287485"/>
  </conditionalFormatting>
  <conditionalFormatting sqref="F648:F1048576 F142:F145 F147:F150 F152:F302 F13:F24 F26:F73 F8:F9 F75:F80 F88:F140 F1:F5 F82:F86">
    <cfRule type="duplicateValues" dxfId="1271" priority="287495"/>
  </conditionalFormatting>
  <conditionalFormatting sqref="G648:G1048576 G39:G73 G35:G36 G142:G145 G31:G33 G147 G149:G150 G152:G302 G84:G86 G13:G24 G1:G4 G26:G29 G8:G9 G75:G80 G88:G140">
    <cfRule type="duplicateValues" dxfId="1270" priority="287500"/>
  </conditionalFormatting>
  <conditionalFormatting sqref="F648:F1048576 F142:F145 F147:F150 F152:F350 F13:F24 F26:F73 F8:F9 F75:F80 F88:F140 F1:F5 F82:F86">
    <cfRule type="duplicateValues" dxfId="1269" priority="287519"/>
  </conditionalFormatting>
  <conditionalFormatting sqref="G648:G1048576 G142:G145 G147 G149:G150 G152:G350 G31:G73 G84:G86 G13:G24 G1:G4 G26:G29 G8:G9 G75:G80 G88:G140">
    <cfRule type="duplicateValues" dxfId="1268" priority="287524"/>
  </conditionalFormatting>
  <conditionalFormatting sqref="F648:F1048576 F147:F150 F152:F404 F13:F24 F26:F73 F8:F9 F75:F80 F88:F145 F1:F5 F82:F86">
    <cfRule type="duplicateValues" dxfId="1267" priority="1922"/>
  </conditionalFormatting>
  <conditionalFormatting sqref="G648:G1048576 G147 G149:G150 G152:G404 G84:G86 G13:G24 G1:G4 G26:G73 G8:G9 G75:G80 G88:G145">
    <cfRule type="duplicateValues" dxfId="1266" priority="1921"/>
  </conditionalFormatting>
  <conditionalFormatting sqref="F303:F350">
    <cfRule type="duplicateValues" dxfId="1265" priority="287543"/>
  </conditionalFormatting>
  <conditionalFormatting sqref="G303:G350">
    <cfRule type="duplicateValues" dxfId="1264" priority="287544"/>
  </conditionalFormatting>
  <conditionalFormatting sqref="F303:F350">
    <cfRule type="duplicateValues" dxfId="1263" priority="287545"/>
    <cfRule type="duplicateValues" dxfId="1262" priority="287546"/>
  </conditionalFormatting>
  <conditionalFormatting sqref="G303:G350">
    <cfRule type="duplicateValues" dxfId="1261" priority="287547"/>
    <cfRule type="duplicateValues" dxfId="1260" priority="287548"/>
  </conditionalFormatting>
  <conditionalFormatting sqref="F351:F404">
    <cfRule type="duplicateValues" dxfId="1259" priority="292498"/>
  </conditionalFormatting>
  <conditionalFormatting sqref="G351:G404">
    <cfRule type="duplicateValues" dxfId="1258" priority="292500"/>
  </conditionalFormatting>
  <conditionalFormatting sqref="F351:F404">
    <cfRule type="duplicateValues" dxfId="1257" priority="292502"/>
    <cfRule type="duplicateValues" dxfId="1256" priority="292503"/>
  </conditionalFormatting>
  <conditionalFormatting sqref="G351:G404">
    <cfRule type="duplicateValues" dxfId="1255" priority="292506"/>
    <cfRule type="duplicateValues" dxfId="1254" priority="292507"/>
  </conditionalFormatting>
  <conditionalFormatting sqref="F146">
    <cfRule type="duplicateValues" dxfId="1253" priority="1920"/>
  </conditionalFormatting>
  <conditionalFormatting sqref="G146">
    <cfRule type="duplicateValues" dxfId="1252" priority="1919"/>
  </conditionalFormatting>
  <conditionalFormatting sqref="F146">
    <cfRule type="duplicateValues" dxfId="1251" priority="1918"/>
  </conditionalFormatting>
  <conditionalFormatting sqref="G146">
    <cfRule type="duplicateValues" dxfId="1250" priority="1917"/>
  </conditionalFormatting>
  <conditionalFormatting sqref="F146">
    <cfRule type="duplicateValues" dxfId="1249" priority="1915"/>
    <cfRule type="duplicateValues" dxfId="1248" priority="1916"/>
  </conditionalFormatting>
  <conditionalFormatting sqref="G146">
    <cfRule type="duplicateValues" dxfId="1247" priority="1914"/>
  </conditionalFormatting>
  <conditionalFormatting sqref="F146">
    <cfRule type="duplicateValues" dxfId="1246" priority="1912"/>
    <cfRule type="duplicateValues" dxfId="1245" priority="1913"/>
  </conditionalFormatting>
  <conditionalFormatting sqref="G146">
    <cfRule type="duplicateValues" dxfId="1244" priority="1910"/>
    <cfRule type="duplicateValues" dxfId="1243" priority="1911"/>
  </conditionalFormatting>
  <conditionalFormatting sqref="G146">
    <cfRule type="duplicateValues" dxfId="1242" priority="1909"/>
  </conditionalFormatting>
  <conditionalFormatting sqref="F146">
    <cfRule type="duplicateValues" dxfId="1241" priority="1908"/>
  </conditionalFormatting>
  <conditionalFormatting sqref="F146">
    <cfRule type="duplicateValues" dxfId="1240" priority="1907"/>
  </conditionalFormatting>
  <conditionalFormatting sqref="G146">
    <cfRule type="duplicateValues" dxfId="1239" priority="1906"/>
  </conditionalFormatting>
  <conditionalFormatting sqref="F146">
    <cfRule type="duplicateValues" dxfId="1238" priority="1905"/>
  </conditionalFormatting>
  <conditionalFormatting sqref="F146">
    <cfRule type="duplicateValues" dxfId="1237" priority="1903"/>
    <cfRule type="duplicateValues" dxfId="1236" priority="1904"/>
  </conditionalFormatting>
  <conditionalFormatting sqref="G146">
    <cfRule type="duplicateValues" dxfId="1235" priority="1902"/>
  </conditionalFormatting>
  <conditionalFormatting sqref="F146">
    <cfRule type="duplicateValues" dxfId="1234" priority="1900"/>
    <cfRule type="duplicateValues" dxfId="1233" priority="1901"/>
  </conditionalFormatting>
  <conditionalFormatting sqref="G146">
    <cfRule type="duplicateValues" dxfId="1232" priority="1898"/>
    <cfRule type="duplicateValues" dxfId="1231" priority="1899"/>
  </conditionalFormatting>
  <conditionalFormatting sqref="F146">
    <cfRule type="duplicateValues" dxfId="1230" priority="1897"/>
  </conditionalFormatting>
  <conditionalFormatting sqref="G146">
    <cfRule type="duplicateValues" dxfId="1229" priority="1896"/>
  </conditionalFormatting>
  <conditionalFormatting sqref="F146">
    <cfRule type="duplicateValues" dxfId="1228" priority="1895"/>
  </conditionalFormatting>
  <conditionalFormatting sqref="G146">
    <cfRule type="duplicateValues" dxfId="1227" priority="1894"/>
  </conditionalFormatting>
  <conditionalFormatting sqref="F146">
    <cfRule type="duplicateValues" dxfId="1226" priority="1893"/>
  </conditionalFormatting>
  <conditionalFormatting sqref="G146">
    <cfRule type="duplicateValues" dxfId="1225" priority="1892"/>
  </conditionalFormatting>
  <conditionalFormatting sqref="F146">
    <cfRule type="duplicateValues" dxfId="1224" priority="1891"/>
  </conditionalFormatting>
  <conditionalFormatting sqref="G146">
    <cfRule type="duplicateValues" dxfId="1223" priority="1890"/>
  </conditionalFormatting>
  <conditionalFormatting sqref="F146">
    <cfRule type="duplicateValues" dxfId="1222" priority="1889"/>
  </conditionalFormatting>
  <conditionalFormatting sqref="G146">
    <cfRule type="duplicateValues" dxfId="1221" priority="1888"/>
  </conditionalFormatting>
  <conditionalFormatting sqref="G148">
    <cfRule type="duplicateValues" dxfId="1220" priority="1887"/>
  </conditionalFormatting>
  <conditionalFormatting sqref="G148">
    <cfRule type="duplicateValues" dxfId="1219" priority="1885"/>
    <cfRule type="duplicateValues" dxfId="1218" priority="1886"/>
  </conditionalFormatting>
  <conditionalFormatting sqref="G148">
    <cfRule type="duplicateValues" dxfId="1217" priority="1883"/>
    <cfRule type="duplicateValues" dxfId="1216" priority="1884"/>
  </conditionalFormatting>
  <conditionalFormatting sqref="G148">
    <cfRule type="duplicateValues" dxfId="1215" priority="1882"/>
  </conditionalFormatting>
  <conditionalFormatting sqref="G148">
    <cfRule type="duplicateValues" dxfId="1214" priority="1881"/>
  </conditionalFormatting>
  <conditionalFormatting sqref="G148">
    <cfRule type="duplicateValues" dxfId="1213" priority="1880"/>
  </conditionalFormatting>
  <conditionalFormatting sqref="G148">
    <cfRule type="duplicateValues" dxfId="1212" priority="1878"/>
    <cfRule type="duplicateValues" dxfId="1211" priority="1879"/>
  </conditionalFormatting>
  <conditionalFormatting sqref="G148">
    <cfRule type="duplicateValues" dxfId="1210" priority="1876"/>
    <cfRule type="duplicateValues" dxfId="1209" priority="1877"/>
  </conditionalFormatting>
  <conditionalFormatting sqref="G148">
    <cfRule type="duplicateValues" dxfId="1208" priority="1875"/>
  </conditionalFormatting>
  <conditionalFormatting sqref="G148">
    <cfRule type="duplicateValues" dxfId="1207" priority="1874"/>
  </conditionalFormatting>
  <conditionalFormatting sqref="G148">
    <cfRule type="duplicateValues" dxfId="1206" priority="1873"/>
  </conditionalFormatting>
  <conditionalFormatting sqref="G148">
    <cfRule type="duplicateValues" dxfId="1205" priority="1872"/>
  </conditionalFormatting>
  <conditionalFormatting sqref="G148">
    <cfRule type="duplicateValues" dxfId="1204" priority="1871"/>
  </conditionalFormatting>
  <conditionalFormatting sqref="G148">
    <cfRule type="duplicateValues" dxfId="1203" priority="1870"/>
  </conditionalFormatting>
  <conditionalFormatting sqref="F151">
    <cfRule type="duplicateValues" dxfId="1202" priority="1869"/>
  </conditionalFormatting>
  <conditionalFormatting sqref="G151">
    <cfRule type="duplicateValues" dxfId="1201" priority="1868"/>
  </conditionalFormatting>
  <conditionalFormatting sqref="F151">
    <cfRule type="duplicateValues" dxfId="1200" priority="1866"/>
    <cfRule type="duplicateValues" dxfId="1199" priority="1867"/>
  </conditionalFormatting>
  <conditionalFormatting sqref="G151">
    <cfRule type="duplicateValues" dxfId="1198" priority="1865"/>
  </conditionalFormatting>
  <conditionalFormatting sqref="F151">
    <cfRule type="duplicateValues" dxfId="1197" priority="1863"/>
    <cfRule type="duplicateValues" dxfId="1196" priority="1864"/>
  </conditionalFormatting>
  <conditionalFormatting sqref="G151">
    <cfRule type="duplicateValues" dxfId="1195" priority="1861"/>
    <cfRule type="duplicateValues" dxfId="1194" priority="1862"/>
  </conditionalFormatting>
  <conditionalFormatting sqref="G151">
    <cfRule type="duplicateValues" dxfId="1193" priority="1860"/>
  </conditionalFormatting>
  <conditionalFormatting sqref="F151">
    <cfRule type="duplicateValues" dxfId="1192" priority="1859"/>
  </conditionalFormatting>
  <conditionalFormatting sqref="F151">
    <cfRule type="duplicateValues" dxfId="1191" priority="1858"/>
  </conditionalFormatting>
  <conditionalFormatting sqref="G151">
    <cfRule type="duplicateValues" dxfId="1190" priority="1857"/>
  </conditionalFormatting>
  <conditionalFormatting sqref="F151">
    <cfRule type="duplicateValues" dxfId="1189" priority="1856"/>
  </conditionalFormatting>
  <conditionalFormatting sqref="F151">
    <cfRule type="duplicateValues" dxfId="1188" priority="1854"/>
    <cfRule type="duplicateValues" dxfId="1187" priority="1855"/>
  </conditionalFormatting>
  <conditionalFormatting sqref="G151">
    <cfRule type="duplicateValues" dxfId="1186" priority="1853"/>
  </conditionalFormatting>
  <conditionalFormatting sqref="F151">
    <cfRule type="duplicateValues" dxfId="1185" priority="1851"/>
    <cfRule type="duplicateValues" dxfId="1184" priority="1852"/>
  </conditionalFormatting>
  <conditionalFormatting sqref="G151">
    <cfRule type="duplicateValues" dxfId="1183" priority="1849"/>
    <cfRule type="duplicateValues" dxfId="1182" priority="1850"/>
  </conditionalFormatting>
  <conditionalFormatting sqref="F151">
    <cfRule type="duplicateValues" dxfId="1181" priority="1848"/>
  </conditionalFormatting>
  <conditionalFormatting sqref="G151">
    <cfRule type="duplicateValues" dxfId="1180" priority="1847"/>
  </conditionalFormatting>
  <conditionalFormatting sqref="F151">
    <cfRule type="duplicateValues" dxfId="1179" priority="1846"/>
  </conditionalFormatting>
  <conditionalFormatting sqref="G151">
    <cfRule type="duplicateValues" dxfId="1178" priority="1845"/>
  </conditionalFormatting>
  <conditionalFormatting sqref="F151">
    <cfRule type="duplicateValues" dxfId="1177" priority="1844"/>
  </conditionalFormatting>
  <conditionalFormatting sqref="G151">
    <cfRule type="duplicateValues" dxfId="1176" priority="1843"/>
  </conditionalFormatting>
  <conditionalFormatting sqref="F151">
    <cfRule type="duplicateValues" dxfId="1175" priority="1842"/>
  </conditionalFormatting>
  <conditionalFormatting sqref="G151">
    <cfRule type="duplicateValues" dxfId="1174" priority="1841"/>
  </conditionalFormatting>
  <conditionalFormatting sqref="F151">
    <cfRule type="duplicateValues" dxfId="1173" priority="1840"/>
  </conditionalFormatting>
  <conditionalFormatting sqref="G151">
    <cfRule type="duplicateValues" dxfId="1172" priority="1839"/>
  </conditionalFormatting>
  <conditionalFormatting sqref="F151">
    <cfRule type="duplicateValues" dxfId="1171" priority="1838"/>
  </conditionalFormatting>
  <conditionalFormatting sqref="G151">
    <cfRule type="duplicateValues" dxfId="1170" priority="1837"/>
  </conditionalFormatting>
  <conditionalFormatting sqref="F648:F1048576 F13:F24 F26:F73 F8:F9 F75:F80 F88:F404 F1:F5 F82:F86">
    <cfRule type="duplicateValues" dxfId="1169" priority="1803"/>
  </conditionalFormatting>
  <conditionalFormatting sqref="G648:G1048576 G84:G86 G13:G24 G1:G4 G26:G73 G8:G9 G75:G80 G88:G404">
    <cfRule type="duplicateValues" dxfId="1168" priority="1802"/>
  </conditionalFormatting>
  <conditionalFormatting sqref="F405:F408">
    <cfRule type="duplicateValues" dxfId="1167" priority="1801"/>
  </conditionalFormatting>
  <conditionalFormatting sqref="G405:G408">
    <cfRule type="duplicateValues" dxfId="1166" priority="1800"/>
  </conditionalFormatting>
  <conditionalFormatting sqref="F405:F408">
    <cfRule type="duplicateValues" dxfId="1165" priority="1799"/>
  </conditionalFormatting>
  <conditionalFormatting sqref="G405:G408">
    <cfRule type="duplicateValues" dxfId="1164" priority="1798"/>
  </conditionalFormatting>
  <conditionalFormatting sqref="F405:F408">
    <cfRule type="duplicateValues" dxfId="1163" priority="1796"/>
    <cfRule type="duplicateValues" dxfId="1162" priority="1797"/>
  </conditionalFormatting>
  <conditionalFormatting sqref="G405:G408">
    <cfRule type="duplicateValues" dxfId="1161" priority="1795"/>
  </conditionalFormatting>
  <conditionalFormatting sqref="F405:F408">
    <cfRule type="duplicateValues" dxfId="1160" priority="1794"/>
  </conditionalFormatting>
  <conditionalFormatting sqref="G405:G408">
    <cfRule type="duplicateValues" dxfId="1159" priority="1793"/>
  </conditionalFormatting>
  <conditionalFormatting sqref="F405:F408">
    <cfRule type="duplicateValues" dxfId="1158" priority="1792"/>
  </conditionalFormatting>
  <conditionalFormatting sqref="G405:G408">
    <cfRule type="duplicateValues" dxfId="1157" priority="1791"/>
  </conditionalFormatting>
  <conditionalFormatting sqref="F405:F408">
    <cfRule type="duplicateValues" dxfId="1156" priority="1789"/>
    <cfRule type="duplicateValues" dxfId="1155" priority="1790"/>
  </conditionalFormatting>
  <conditionalFormatting sqref="G405:G408">
    <cfRule type="duplicateValues" dxfId="1154" priority="1787"/>
    <cfRule type="duplicateValues" dxfId="1153" priority="1788"/>
  </conditionalFormatting>
  <conditionalFormatting sqref="G405:G408">
    <cfRule type="duplicateValues" dxfId="1152" priority="1786"/>
  </conditionalFormatting>
  <conditionalFormatting sqref="F405:F408">
    <cfRule type="duplicateValues" dxfId="1151" priority="1785"/>
  </conditionalFormatting>
  <conditionalFormatting sqref="F405:F408">
    <cfRule type="duplicateValues" dxfId="1150" priority="1784"/>
  </conditionalFormatting>
  <conditionalFormatting sqref="G405:G408">
    <cfRule type="duplicateValues" dxfId="1149" priority="1783"/>
  </conditionalFormatting>
  <conditionalFormatting sqref="F405:F408">
    <cfRule type="duplicateValues" dxfId="1148" priority="1782"/>
  </conditionalFormatting>
  <conditionalFormatting sqref="F405:F408">
    <cfRule type="duplicateValues" dxfId="1147" priority="1780"/>
    <cfRule type="duplicateValues" dxfId="1146" priority="1781"/>
  </conditionalFormatting>
  <conditionalFormatting sqref="G405:G408">
    <cfRule type="duplicateValues" dxfId="1145" priority="1779"/>
  </conditionalFormatting>
  <conditionalFormatting sqref="F405:F408">
    <cfRule type="duplicateValues" dxfId="1144" priority="1777"/>
    <cfRule type="duplicateValues" dxfId="1143" priority="1778"/>
  </conditionalFormatting>
  <conditionalFormatting sqref="G405:G408">
    <cfRule type="duplicateValues" dxfId="1142" priority="1775"/>
    <cfRule type="duplicateValues" dxfId="1141" priority="1776"/>
  </conditionalFormatting>
  <conditionalFormatting sqref="F405:F408">
    <cfRule type="duplicateValues" dxfId="1140" priority="1774"/>
  </conditionalFormatting>
  <conditionalFormatting sqref="G405:G408">
    <cfRule type="duplicateValues" dxfId="1139" priority="1773"/>
  </conditionalFormatting>
  <conditionalFormatting sqref="F405:F408">
    <cfRule type="duplicateValues" dxfId="1138" priority="1772"/>
  </conditionalFormatting>
  <conditionalFormatting sqref="G405:G408">
    <cfRule type="duplicateValues" dxfId="1137" priority="1771"/>
  </conditionalFormatting>
  <conditionalFormatting sqref="F405:F408">
    <cfRule type="duplicateValues" dxfId="1136" priority="1770"/>
  </conditionalFormatting>
  <conditionalFormatting sqref="G405:G408">
    <cfRule type="duplicateValues" dxfId="1135" priority="1769"/>
  </conditionalFormatting>
  <conditionalFormatting sqref="F405:F408">
    <cfRule type="duplicateValues" dxfId="1134" priority="1768"/>
  </conditionalFormatting>
  <conditionalFormatting sqref="G405:G408">
    <cfRule type="duplicateValues" dxfId="1133" priority="1767"/>
  </conditionalFormatting>
  <conditionalFormatting sqref="F405:F408">
    <cfRule type="duplicateValues" dxfId="1132" priority="1766"/>
  </conditionalFormatting>
  <conditionalFormatting sqref="G405:G408">
    <cfRule type="duplicateValues" dxfId="1131" priority="1765"/>
  </conditionalFormatting>
  <conditionalFormatting sqref="F405:F408">
    <cfRule type="duplicateValues" dxfId="1130" priority="1764"/>
  </conditionalFormatting>
  <conditionalFormatting sqref="G405:G408">
    <cfRule type="duplicateValues" dxfId="1129" priority="1763"/>
  </conditionalFormatting>
  <conditionalFormatting sqref="F648:F1048576 F13:F24 F26:F73 F8:F9 F75:F80 F88:F418 F1:F5 F82:F86">
    <cfRule type="duplicateValues" dxfId="1128" priority="1723"/>
  </conditionalFormatting>
  <conditionalFormatting sqref="G648:G1048576 G84:G86 G13:G24 G1:G4 G26:G73 G8:G9 G75:G80 G88:G418">
    <cfRule type="duplicateValues" dxfId="1127" priority="1722"/>
  </conditionalFormatting>
  <conditionalFormatting sqref="F409:F418">
    <cfRule type="duplicateValues" dxfId="1126" priority="294990"/>
  </conditionalFormatting>
  <conditionalFormatting sqref="G409:G418">
    <cfRule type="duplicateValues" dxfId="1125" priority="294991"/>
  </conditionalFormatting>
  <conditionalFormatting sqref="F409:F418">
    <cfRule type="duplicateValues" dxfId="1124" priority="294992"/>
    <cfRule type="duplicateValues" dxfId="1123" priority="294993"/>
  </conditionalFormatting>
  <conditionalFormatting sqref="G409:G418">
    <cfRule type="duplicateValues" dxfId="1122" priority="294994"/>
    <cfRule type="duplicateValues" dxfId="1121" priority="294995"/>
  </conditionalFormatting>
  <conditionalFormatting sqref="G82">
    <cfRule type="duplicateValues" dxfId="1120" priority="1675"/>
  </conditionalFormatting>
  <conditionalFormatting sqref="G82">
    <cfRule type="duplicateValues" dxfId="1119" priority="1673"/>
    <cfRule type="duplicateValues" dxfId="1118" priority="1674"/>
  </conditionalFormatting>
  <conditionalFormatting sqref="G648:G1048576 G13:G24 G1:G4 G26:G73 G8:G9 G75:G80 G84:G86 G88:G418 G82">
    <cfRule type="duplicateValues" dxfId="1117" priority="1522"/>
  </conditionalFormatting>
  <conditionalFormatting sqref="F648:F1048576 F13:F24 F26:F73 F8:F9 F75:F80 F88:F421 F1:F5 F82:F86">
    <cfRule type="duplicateValues" dxfId="1116" priority="1280"/>
    <cfRule type="duplicateValues" dxfId="1115" priority="1282"/>
  </conditionalFormatting>
  <conditionalFormatting sqref="G648:G1048576 G13:G24 G1:G4 G26:G73 G8:G9 G75:G80 G84:G86 G88:G421 G82">
    <cfRule type="duplicateValues" dxfId="1114" priority="1279"/>
    <cfRule type="duplicateValues" dxfId="1113" priority="1281"/>
  </conditionalFormatting>
  <conditionalFormatting sqref="F419:F421">
    <cfRule type="duplicateValues" dxfId="1112" priority="305429"/>
  </conditionalFormatting>
  <conditionalFormatting sqref="G419:G421">
    <cfRule type="duplicateValues" dxfId="1111" priority="305431"/>
  </conditionalFormatting>
  <conditionalFormatting sqref="F419:F421">
    <cfRule type="duplicateValues" dxfId="1110" priority="305433"/>
    <cfRule type="duplicateValues" dxfId="1109" priority="305434"/>
  </conditionalFormatting>
  <conditionalFormatting sqref="G419:G421">
    <cfRule type="duplicateValues" dxfId="1108" priority="305437"/>
    <cfRule type="duplicateValues" dxfId="1107" priority="305438"/>
  </conditionalFormatting>
  <conditionalFormatting sqref="F648:F1048576 F13:F24 F26:F73 F8:F9 F75:F80 F88:F431 F1:F5 F82:F86">
    <cfRule type="duplicateValues" dxfId="1106" priority="1252"/>
  </conditionalFormatting>
  <conditionalFormatting sqref="G648:G1048576 G13:G24 G1:G4 G26:G73 G431 G8:G9 G75:G80 G84:G86 G88:G429 G82">
    <cfRule type="duplicateValues" dxfId="1105" priority="1251"/>
  </conditionalFormatting>
  <conditionalFormatting sqref="F422:F431">
    <cfRule type="duplicateValues" dxfId="1104" priority="307451"/>
  </conditionalFormatting>
  <conditionalFormatting sqref="G422:G429 G431">
    <cfRule type="duplicateValues" dxfId="1103" priority="307453"/>
  </conditionalFormatting>
  <conditionalFormatting sqref="F422:F431">
    <cfRule type="duplicateValues" dxfId="1102" priority="307455"/>
    <cfRule type="duplicateValues" dxfId="1101" priority="307456"/>
  </conditionalFormatting>
  <conditionalFormatting sqref="G422:G429 G431">
    <cfRule type="duplicateValues" dxfId="1100" priority="307459"/>
    <cfRule type="duplicateValues" dxfId="1099" priority="307460"/>
  </conditionalFormatting>
  <conditionalFormatting sqref="F432:F461">
    <cfRule type="duplicateValues" dxfId="1098" priority="1250"/>
  </conditionalFormatting>
  <conditionalFormatting sqref="G432:G461">
    <cfRule type="duplicateValues" dxfId="1097" priority="1249"/>
  </conditionalFormatting>
  <conditionalFormatting sqref="F432:F461">
    <cfRule type="duplicateValues" dxfId="1096" priority="1247"/>
    <cfRule type="duplicateValues" dxfId="1095" priority="1248"/>
  </conditionalFormatting>
  <conditionalFormatting sqref="G432:G461">
    <cfRule type="duplicateValues" dxfId="1094" priority="1246"/>
  </conditionalFormatting>
  <conditionalFormatting sqref="F432:F461">
    <cfRule type="duplicateValues" dxfId="1093" priority="1245"/>
  </conditionalFormatting>
  <conditionalFormatting sqref="G432:G461">
    <cfRule type="duplicateValues" dxfId="1092" priority="1244"/>
  </conditionalFormatting>
  <conditionalFormatting sqref="F432:F461">
    <cfRule type="duplicateValues" dxfId="1091" priority="1243"/>
  </conditionalFormatting>
  <conditionalFormatting sqref="G432:G461">
    <cfRule type="duplicateValues" dxfId="1090" priority="1242"/>
  </conditionalFormatting>
  <conditionalFormatting sqref="F432:F461">
    <cfRule type="duplicateValues" dxfId="1089" priority="1241"/>
  </conditionalFormatting>
  <conditionalFormatting sqref="G432:G461">
    <cfRule type="duplicateValues" dxfId="1088" priority="1240"/>
  </conditionalFormatting>
  <conditionalFormatting sqref="F432:F461">
    <cfRule type="duplicateValues" dxfId="1087" priority="1238"/>
    <cfRule type="duplicateValues" dxfId="1086" priority="1239"/>
  </conditionalFormatting>
  <conditionalFormatting sqref="G432:G461">
    <cfRule type="duplicateValues" dxfId="1085" priority="1236"/>
    <cfRule type="duplicateValues" dxfId="1084" priority="1237"/>
  </conditionalFormatting>
  <conditionalFormatting sqref="G432:G461">
    <cfRule type="duplicateValues" dxfId="1083" priority="1235"/>
  </conditionalFormatting>
  <conditionalFormatting sqref="F432:F461">
    <cfRule type="duplicateValues" dxfId="1082" priority="1234"/>
  </conditionalFormatting>
  <conditionalFormatting sqref="F432:F461">
    <cfRule type="duplicateValues" dxfId="1081" priority="1233"/>
  </conditionalFormatting>
  <conditionalFormatting sqref="G432:G461">
    <cfRule type="duplicateValues" dxfId="1080" priority="1232"/>
  </conditionalFormatting>
  <conditionalFormatting sqref="F432:F461">
    <cfRule type="duplicateValues" dxfId="1079" priority="1231"/>
  </conditionalFormatting>
  <conditionalFormatting sqref="F432:F461">
    <cfRule type="duplicateValues" dxfId="1078" priority="1229"/>
    <cfRule type="duplicateValues" dxfId="1077" priority="1230"/>
  </conditionalFormatting>
  <conditionalFormatting sqref="G432:G461">
    <cfRule type="duplicateValues" dxfId="1076" priority="1228"/>
  </conditionalFormatting>
  <conditionalFormatting sqref="F432:F461">
    <cfRule type="duplicateValues" dxfId="1075" priority="1226"/>
    <cfRule type="duplicateValues" dxfId="1074" priority="1227"/>
  </conditionalFormatting>
  <conditionalFormatting sqref="G432:G461">
    <cfRule type="duplicateValues" dxfId="1073" priority="1224"/>
    <cfRule type="duplicateValues" dxfId="1072" priority="1225"/>
  </conditionalFormatting>
  <conditionalFormatting sqref="F432:F461">
    <cfRule type="duplicateValues" dxfId="1071" priority="1223"/>
  </conditionalFormatting>
  <conditionalFormatting sqref="G432:G461">
    <cfRule type="duplicateValues" dxfId="1070" priority="1222"/>
  </conditionalFormatting>
  <conditionalFormatting sqref="F432:F461">
    <cfRule type="duplicateValues" dxfId="1069" priority="1221"/>
  </conditionalFormatting>
  <conditionalFormatting sqref="G432:G461">
    <cfRule type="duplicateValues" dxfId="1068" priority="1220"/>
  </conditionalFormatting>
  <conditionalFormatting sqref="F432:F461">
    <cfRule type="duplicateValues" dxfId="1067" priority="1219"/>
  </conditionalFormatting>
  <conditionalFormatting sqref="G432:G461">
    <cfRule type="duplicateValues" dxfId="1066" priority="1218"/>
  </conditionalFormatting>
  <conditionalFormatting sqref="F432:F461">
    <cfRule type="duplicateValues" dxfId="1065" priority="1217"/>
  </conditionalFormatting>
  <conditionalFormatting sqref="G432:G461">
    <cfRule type="duplicateValues" dxfId="1064" priority="1216"/>
  </conditionalFormatting>
  <conditionalFormatting sqref="F432:F461">
    <cfRule type="duplicateValues" dxfId="1063" priority="1215"/>
  </conditionalFormatting>
  <conditionalFormatting sqref="G432:G461">
    <cfRule type="duplicateValues" dxfId="1062" priority="1214"/>
  </conditionalFormatting>
  <conditionalFormatting sqref="F432:F461">
    <cfRule type="duplicateValues" dxfId="1061" priority="1213"/>
  </conditionalFormatting>
  <conditionalFormatting sqref="G432:G461">
    <cfRule type="duplicateValues" dxfId="1060" priority="1212"/>
  </conditionalFormatting>
  <conditionalFormatting sqref="F432:F461">
    <cfRule type="duplicateValues" dxfId="1059" priority="1211"/>
  </conditionalFormatting>
  <conditionalFormatting sqref="G432:G461">
    <cfRule type="duplicateValues" dxfId="1058" priority="1210"/>
  </conditionalFormatting>
  <conditionalFormatting sqref="F432:F461">
    <cfRule type="duplicateValues" dxfId="1057" priority="1209"/>
  </conditionalFormatting>
  <conditionalFormatting sqref="G432:G461">
    <cfRule type="duplicateValues" dxfId="1056" priority="1208"/>
  </conditionalFormatting>
  <conditionalFormatting sqref="G432:G461">
    <cfRule type="duplicateValues" dxfId="1055" priority="1207"/>
  </conditionalFormatting>
  <conditionalFormatting sqref="F432:F461">
    <cfRule type="duplicateValues" dxfId="1054" priority="1205"/>
    <cfRule type="duplicateValues" dxfId="1053" priority="1206"/>
  </conditionalFormatting>
  <conditionalFormatting sqref="G432:G461">
    <cfRule type="duplicateValues" dxfId="1052" priority="1203"/>
    <cfRule type="duplicateValues" dxfId="1051" priority="1204"/>
  </conditionalFormatting>
  <conditionalFormatting sqref="F432:F461">
    <cfRule type="duplicateValues" dxfId="1050" priority="1202"/>
  </conditionalFormatting>
  <conditionalFormatting sqref="G432:G461">
    <cfRule type="duplicateValues" dxfId="1049" priority="1201"/>
  </conditionalFormatting>
  <conditionalFormatting sqref="F648:F1048576 F13:F24 F26:F73 F8:F9 F75:F80 F88:F461 F1:F5 F82:F86">
    <cfRule type="duplicateValues" dxfId="1048" priority="1200"/>
  </conditionalFormatting>
  <conditionalFormatting sqref="G648:G1048576 G13:G24 G1:G4 G26:G73 G431:G461 G8:G9 G75:G80 G84:G86 G88:G429 G82">
    <cfRule type="duplicateValues" dxfId="1047" priority="1199"/>
  </conditionalFormatting>
  <conditionalFormatting sqref="F272:F275">
    <cfRule type="duplicateValues" dxfId="1046" priority="307461"/>
  </conditionalFormatting>
  <conditionalFormatting sqref="G272:G275">
    <cfRule type="duplicateValues" dxfId="1045" priority="307463"/>
  </conditionalFormatting>
  <conditionalFormatting sqref="F272:F275">
    <cfRule type="duplicateValues" dxfId="1044" priority="307465"/>
    <cfRule type="duplicateValues" dxfId="1043" priority="307466"/>
  </conditionalFormatting>
  <conditionalFormatting sqref="G272:G275">
    <cfRule type="duplicateValues" dxfId="1042" priority="307469"/>
    <cfRule type="duplicateValues" dxfId="1041" priority="307470"/>
  </conditionalFormatting>
  <conditionalFormatting sqref="F144:F145 F147:F150 F152:F187">
    <cfRule type="duplicateValues" dxfId="1040" priority="307798"/>
  </conditionalFormatting>
  <conditionalFormatting sqref="G144:G145 G147 G149:G150 G152:G187">
    <cfRule type="duplicateValues" dxfId="1039" priority="307802"/>
  </conditionalFormatting>
  <conditionalFormatting sqref="F648:F1048576 F13:F24 F26:F73 F8:F9 F75:F80 F88:F462 F1:F5 F82:F86">
    <cfRule type="duplicateValues" dxfId="1038" priority="1146"/>
  </conditionalFormatting>
  <conditionalFormatting sqref="G648:G1048576 G13:G24 G1:G4 G26:G73 G431:G462 G8:G9 G75:G80 G84:G86 G88:G429 G82">
    <cfRule type="duplicateValues" dxfId="1037" priority="1145"/>
  </conditionalFormatting>
  <conditionalFormatting sqref="F462">
    <cfRule type="duplicateValues" dxfId="1036" priority="308126"/>
  </conditionalFormatting>
  <conditionalFormatting sqref="G462">
    <cfRule type="duplicateValues" dxfId="1035" priority="308127"/>
  </conditionalFormatting>
  <conditionalFormatting sqref="F462">
    <cfRule type="duplicateValues" dxfId="1034" priority="308128"/>
    <cfRule type="duplicateValues" dxfId="1033" priority="308129"/>
  </conditionalFormatting>
  <conditionalFormatting sqref="G462">
    <cfRule type="duplicateValues" dxfId="1032" priority="308139"/>
    <cfRule type="duplicateValues" dxfId="1031" priority="308140"/>
  </conditionalFormatting>
  <conditionalFormatting sqref="F463:F465">
    <cfRule type="duplicateValues" dxfId="1030" priority="1144"/>
  </conditionalFormatting>
  <conditionalFormatting sqref="G463:G465">
    <cfRule type="duplicateValues" dxfId="1029" priority="1143"/>
  </conditionalFormatting>
  <conditionalFormatting sqref="F463:F465">
    <cfRule type="duplicateValues" dxfId="1028" priority="1141"/>
    <cfRule type="duplicateValues" dxfId="1027" priority="1142"/>
  </conditionalFormatting>
  <conditionalFormatting sqref="G463:G465">
    <cfRule type="duplicateValues" dxfId="1026" priority="1139"/>
    <cfRule type="duplicateValues" dxfId="1025" priority="1140"/>
  </conditionalFormatting>
  <conditionalFormatting sqref="F463:F465">
    <cfRule type="duplicateValues" dxfId="1024" priority="1138"/>
  </conditionalFormatting>
  <conditionalFormatting sqref="G463:G465">
    <cfRule type="duplicateValues" dxfId="1023" priority="1137"/>
  </conditionalFormatting>
  <conditionalFormatting sqref="F463:F465">
    <cfRule type="duplicateValues" dxfId="1022" priority="1135"/>
    <cfRule type="duplicateValues" dxfId="1021" priority="1136"/>
  </conditionalFormatting>
  <conditionalFormatting sqref="G463:G465">
    <cfRule type="duplicateValues" dxfId="1020" priority="1134"/>
  </conditionalFormatting>
  <conditionalFormatting sqref="G463:G465">
    <cfRule type="duplicateValues" dxfId="1019" priority="1133"/>
  </conditionalFormatting>
  <conditionalFormatting sqref="F463:F465">
    <cfRule type="duplicateValues" dxfId="1018" priority="1132"/>
  </conditionalFormatting>
  <conditionalFormatting sqref="F463:F465">
    <cfRule type="duplicateValues" dxfId="1017" priority="1131"/>
  </conditionalFormatting>
  <conditionalFormatting sqref="G463:G465">
    <cfRule type="duplicateValues" dxfId="1016" priority="1130"/>
  </conditionalFormatting>
  <conditionalFormatting sqref="F463:F465">
    <cfRule type="duplicateValues" dxfId="1015" priority="1129"/>
  </conditionalFormatting>
  <conditionalFormatting sqref="F463:F465">
    <cfRule type="duplicateValues" dxfId="1014" priority="1127"/>
    <cfRule type="duplicateValues" dxfId="1013" priority="1128"/>
  </conditionalFormatting>
  <conditionalFormatting sqref="G463:G465">
    <cfRule type="duplicateValues" dxfId="1012" priority="1126"/>
  </conditionalFormatting>
  <conditionalFormatting sqref="F463:F465">
    <cfRule type="duplicateValues" dxfId="1011" priority="1124"/>
    <cfRule type="duplicateValues" dxfId="1010" priority="1125"/>
  </conditionalFormatting>
  <conditionalFormatting sqref="G463:G465">
    <cfRule type="duplicateValues" dxfId="1009" priority="1122"/>
    <cfRule type="duplicateValues" dxfId="1008" priority="1123"/>
  </conditionalFormatting>
  <conditionalFormatting sqref="F463:F465">
    <cfRule type="duplicateValues" dxfId="1007" priority="1121"/>
  </conditionalFormatting>
  <conditionalFormatting sqref="G463:G465">
    <cfRule type="duplicateValues" dxfId="1006" priority="1120"/>
  </conditionalFormatting>
  <conditionalFormatting sqref="F463:F465">
    <cfRule type="duplicateValues" dxfId="1005" priority="1119"/>
  </conditionalFormatting>
  <conditionalFormatting sqref="G463:G465">
    <cfRule type="duplicateValues" dxfId="1004" priority="1118"/>
  </conditionalFormatting>
  <conditionalFormatting sqref="F463:F465">
    <cfRule type="duplicateValues" dxfId="1003" priority="1117"/>
  </conditionalFormatting>
  <conditionalFormatting sqref="G463:G465">
    <cfRule type="duplicateValues" dxfId="1002" priority="1116"/>
  </conditionalFormatting>
  <conditionalFormatting sqref="F463:F465">
    <cfRule type="duplicateValues" dxfId="1001" priority="1115"/>
  </conditionalFormatting>
  <conditionalFormatting sqref="G463:G465">
    <cfRule type="duplicateValues" dxfId="1000" priority="1114"/>
  </conditionalFormatting>
  <conditionalFormatting sqref="F463:F465">
    <cfRule type="duplicateValues" dxfId="999" priority="1113"/>
  </conditionalFormatting>
  <conditionalFormatting sqref="G463:G465">
    <cfRule type="duplicateValues" dxfId="998" priority="1112"/>
  </conditionalFormatting>
  <conditionalFormatting sqref="F463:F465">
    <cfRule type="duplicateValues" dxfId="997" priority="1111"/>
  </conditionalFormatting>
  <conditionalFormatting sqref="G463:G465">
    <cfRule type="duplicateValues" dxfId="996" priority="1110"/>
  </conditionalFormatting>
  <conditionalFormatting sqref="F463:F465">
    <cfRule type="duplicateValues" dxfId="995" priority="1109"/>
  </conditionalFormatting>
  <conditionalFormatting sqref="G463:G465">
    <cfRule type="duplicateValues" dxfId="994" priority="1108"/>
  </conditionalFormatting>
  <conditionalFormatting sqref="F463:F465">
    <cfRule type="duplicateValues" dxfId="993" priority="1107"/>
  </conditionalFormatting>
  <conditionalFormatting sqref="G463:G465">
    <cfRule type="duplicateValues" dxfId="992" priority="1106"/>
  </conditionalFormatting>
  <conditionalFormatting sqref="G463:G465">
    <cfRule type="duplicateValues" dxfId="991" priority="1105"/>
  </conditionalFormatting>
  <conditionalFormatting sqref="F463:F465">
    <cfRule type="duplicateValues" dxfId="990" priority="1103"/>
    <cfRule type="duplicateValues" dxfId="989" priority="1104"/>
  </conditionalFormatting>
  <conditionalFormatting sqref="G463:G465">
    <cfRule type="duplicateValues" dxfId="988" priority="1101"/>
    <cfRule type="duplicateValues" dxfId="987" priority="1102"/>
  </conditionalFormatting>
  <conditionalFormatting sqref="F463:F465">
    <cfRule type="duplicateValues" dxfId="986" priority="1100"/>
  </conditionalFormatting>
  <conditionalFormatting sqref="G463:G465">
    <cfRule type="duplicateValues" dxfId="985" priority="1099"/>
  </conditionalFormatting>
  <conditionalFormatting sqref="F463:F465">
    <cfRule type="duplicateValues" dxfId="984" priority="1098"/>
  </conditionalFormatting>
  <conditionalFormatting sqref="G463:G465">
    <cfRule type="duplicateValues" dxfId="983" priority="1097"/>
  </conditionalFormatting>
  <conditionalFormatting sqref="F463:F465">
    <cfRule type="duplicateValues" dxfId="982" priority="1096"/>
  </conditionalFormatting>
  <conditionalFormatting sqref="G463:G465">
    <cfRule type="duplicateValues" dxfId="981" priority="1095"/>
  </conditionalFormatting>
  <conditionalFormatting sqref="F648:F1048576 F13:F24 F26:F73 F8:F9 F75:F80 F88:F506 F1:F5 F82:F86">
    <cfRule type="duplicateValues" dxfId="980" priority="1044"/>
  </conditionalFormatting>
  <conditionalFormatting sqref="G648:G1048576 G13:G24 G1:G4 G26:G73 G431:G506 G8:G9 G75:G80 G84:G86 G88:G429 G82">
    <cfRule type="duplicateValues" dxfId="979" priority="1043"/>
  </conditionalFormatting>
  <conditionalFormatting sqref="F466:F506">
    <cfRule type="duplicateValues" dxfId="978" priority="308470"/>
  </conditionalFormatting>
  <conditionalFormatting sqref="G466:G506">
    <cfRule type="duplicateValues" dxfId="977" priority="308472"/>
  </conditionalFormatting>
  <conditionalFormatting sqref="F466:F506">
    <cfRule type="duplicateValues" dxfId="976" priority="308474"/>
    <cfRule type="duplicateValues" dxfId="975" priority="308475"/>
  </conditionalFormatting>
  <conditionalFormatting sqref="G466:G506">
    <cfRule type="duplicateValues" dxfId="974" priority="308484"/>
    <cfRule type="duplicateValues" dxfId="973" priority="308485"/>
  </conditionalFormatting>
  <conditionalFormatting sqref="G10">
    <cfRule type="duplicateValues" dxfId="972" priority="956"/>
  </conditionalFormatting>
  <conditionalFormatting sqref="G10">
    <cfRule type="duplicateValues" dxfId="971" priority="978"/>
  </conditionalFormatting>
  <conditionalFormatting sqref="G10">
    <cfRule type="duplicateValues" dxfId="970" priority="976"/>
    <cfRule type="duplicateValues" dxfId="969" priority="977"/>
  </conditionalFormatting>
  <conditionalFormatting sqref="G10">
    <cfRule type="duplicateValues" dxfId="968" priority="975"/>
  </conditionalFormatting>
  <conditionalFormatting sqref="G10">
    <cfRule type="duplicateValues" dxfId="967" priority="974"/>
  </conditionalFormatting>
  <conditionalFormatting sqref="G10">
    <cfRule type="duplicateValues" dxfId="966" priority="973"/>
  </conditionalFormatting>
  <conditionalFormatting sqref="G10">
    <cfRule type="duplicateValues" dxfId="965" priority="971"/>
    <cfRule type="duplicateValues" dxfId="964" priority="972"/>
  </conditionalFormatting>
  <conditionalFormatting sqref="G10">
    <cfRule type="duplicateValues" dxfId="963" priority="970"/>
  </conditionalFormatting>
  <conditionalFormatting sqref="G10">
    <cfRule type="duplicateValues" dxfId="962" priority="969"/>
  </conditionalFormatting>
  <conditionalFormatting sqref="G10">
    <cfRule type="duplicateValues" dxfId="961" priority="968"/>
  </conditionalFormatting>
  <conditionalFormatting sqref="G10">
    <cfRule type="duplicateValues" dxfId="960" priority="966"/>
    <cfRule type="duplicateValues" dxfId="959" priority="967"/>
  </conditionalFormatting>
  <conditionalFormatting sqref="G10">
    <cfRule type="duplicateValues" dxfId="958" priority="964"/>
    <cfRule type="duplicateValues" dxfId="957" priority="965"/>
  </conditionalFormatting>
  <conditionalFormatting sqref="G10">
    <cfRule type="duplicateValues" dxfId="956" priority="963"/>
  </conditionalFormatting>
  <conditionalFormatting sqref="G10">
    <cfRule type="duplicateValues" dxfId="955" priority="962"/>
  </conditionalFormatting>
  <conditionalFormatting sqref="G10">
    <cfRule type="duplicateValues" dxfId="954" priority="961"/>
  </conditionalFormatting>
  <conditionalFormatting sqref="G10">
    <cfRule type="duplicateValues" dxfId="953" priority="960"/>
  </conditionalFormatting>
  <conditionalFormatting sqref="G10">
    <cfRule type="duplicateValues" dxfId="952" priority="959"/>
  </conditionalFormatting>
  <conditionalFormatting sqref="G10">
    <cfRule type="duplicateValues" dxfId="951" priority="958"/>
  </conditionalFormatting>
  <conditionalFormatting sqref="G10">
    <cfRule type="duplicateValues" dxfId="950" priority="957"/>
  </conditionalFormatting>
  <conditionalFormatting sqref="G10">
    <cfRule type="duplicateValues" dxfId="949" priority="954"/>
    <cfRule type="duplicateValues" dxfId="948" priority="955"/>
  </conditionalFormatting>
  <conditionalFormatting sqref="G10">
    <cfRule type="duplicateValues" dxfId="947" priority="953"/>
  </conditionalFormatting>
  <conditionalFormatting sqref="G10">
    <cfRule type="duplicateValues" dxfId="946" priority="952"/>
  </conditionalFormatting>
  <conditionalFormatting sqref="G10">
    <cfRule type="duplicateValues" dxfId="945" priority="951"/>
  </conditionalFormatting>
  <conditionalFormatting sqref="G10">
    <cfRule type="duplicateValues" dxfId="944" priority="950"/>
  </conditionalFormatting>
  <conditionalFormatting sqref="G25">
    <cfRule type="duplicateValues" dxfId="943" priority="728"/>
  </conditionalFormatting>
  <conditionalFormatting sqref="F25">
    <cfRule type="duplicateValues" dxfId="942" priority="808"/>
  </conditionalFormatting>
  <conditionalFormatting sqref="F25">
    <cfRule type="duplicateValues" dxfId="941" priority="806"/>
    <cfRule type="duplicateValues" dxfId="940" priority="807"/>
  </conditionalFormatting>
  <conditionalFormatting sqref="F25">
    <cfRule type="duplicateValues" dxfId="939" priority="805"/>
  </conditionalFormatting>
  <conditionalFormatting sqref="F25">
    <cfRule type="duplicateValues" dxfId="938" priority="804"/>
  </conditionalFormatting>
  <conditionalFormatting sqref="F25">
    <cfRule type="duplicateValues" dxfId="937" priority="803"/>
  </conditionalFormatting>
  <conditionalFormatting sqref="F25">
    <cfRule type="duplicateValues" dxfId="936" priority="801"/>
    <cfRule type="duplicateValues" dxfId="935" priority="802"/>
  </conditionalFormatting>
  <conditionalFormatting sqref="F25">
    <cfRule type="duplicateValues" dxfId="934" priority="800"/>
  </conditionalFormatting>
  <conditionalFormatting sqref="F25">
    <cfRule type="duplicateValues" dxfId="933" priority="799"/>
  </conditionalFormatting>
  <conditionalFormatting sqref="F25">
    <cfRule type="duplicateValues" dxfId="932" priority="798"/>
  </conditionalFormatting>
  <conditionalFormatting sqref="F25">
    <cfRule type="duplicateValues" dxfId="931" priority="796"/>
    <cfRule type="duplicateValues" dxfId="930" priority="797"/>
  </conditionalFormatting>
  <conditionalFormatting sqref="F25">
    <cfRule type="duplicateValues" dxfId="929" priority="794"/>
    <cfRule type="duplicateValues" dxfId="928" priority="795"/>
  </conditionalFormatting>
  <conditionalFormatting sqref="F25">
    <cfRule type="duplicateValues" dxfId="927" priority="793"/>
  </conditionalFormatting>
  <conditionalFormatting sqref="F25">
    <cfRule type="duplicateValues" dxfId="926" priority="792"/>
  </conditionalFormatting>
  <conditionalFormatting sqref="F25">
    <cfRule type="duplicateValues" dxfId="925" priority="791"/>
  </conditionalFormatting>
  <conditionalFormatting sqref="F25">
    <cfRule type="duplicateValues" dxfId="924" priority="790"/>
  </conditionalFormatting>
  <conditionalFormatting sqref="F25">
    <cfRule type="duplicateValues" dxfId="923" priority="789"/>
  </conditionalFormatting>
  <conditionalFormatting sqref="F25">
    <cfRule type="duplicateValues" dxfId="922" priority="788"/>
  </conditionalFormatting>
  <conditionalFormatting sqref="F25">
    <cfRule type="duplicateValues" dxfId="921" priority="787"/>
  </conditionalFormatting>
  <conditionalFormatting sqref="F25">
    <cfRule type="duplicateValues" dxfId="920" priority="786"/>
  </conditionalFormatting>
  <conditionalFormatting sqref="F25">
    <cfRule type="duplicateValues" dxfId="919" priority="784"/>
    <cfRule type="duplicateValues" dxfId="918" priority="785"/>
  </conditionalFormatting>
  <conditionalFormatting sqref="F25">
    <cfRule type="duplicateValues" dxfId="917" priority="783"/>
  </conditionalFormatting>
  <conditionalFormatting sqref="F25">
    <cfRule type="duplicateValues" dxfId="916" priority="782"/>
  </conditionalFormatting>
  <conditionalFormatting sqref="F25">
    <cfRule type="duplicateValues" dxfId="915" priority="781"/>
  </conditionalFormatting>
  <conditionalFormatting sqref="F25">
    <cfRule type="duplicateValues" dxfId="914" priority="780"/>
  </conditionalFormatting>
  <conditionalFormatting sqref="G25">
    <cfRule type="duplicateValues" dxfId="913" priority="750"/>
  </conditionalFormatting>
  <conditionalFormatting sqref="G25">
    <cfRule type="duplicateValues" dxfId="912" priority="748"/>
    <cfRule type="duplicateValues" dxfId="911" priority="749"/>
  </conditionalFormatting>
  <conditionalFormatting sqref="G25">
    <cfRule type="duplicateValues" dxfId="910" priority="747"/>
  </conditionalFormatting>
  <conditionalFormatting sqref="G25">
    <cfRule type="duplicateValues" dxfId="909" priority="746"/>
  </conditionalFormatting>
  <conditionalFormatting sqref="G25">
    <cfRule type="duplicateValues" dxfId="908" priority="745"/>
  </conditionalFormatting>
  <conditionalFormatting sqref="G25">
    <cfRule type="duplicateValues" dxfId="907" priority="743"/>
    <cfRule type="duplicateValues" dxfId="906" priority="744"/>
  </conditionalFormatting>
  <conditionalFormatting sqref="G25">
    <cfRule type="duplicateValues" dxfId="905" priority="742"/>
  </conditionalFormatting>
  <conditionalFormatting sqref="G25">
    <cfRule type="duplicateValues" dxfId="904" priority="741"/>
  </conditionalFormatting>
  <conditionalFormatting sqref="G25">
    <cfRule type="duplicateValues" dxfId="903" priority="740"/>
  </conditionalFormatting>
  <conditionalFormatting sqref="G25">
    <cfRule type="duplicateValues" dxfId="902" priority="738"/>
    <cfRule type="duplicateValues" dxfId="901" priority="739"/>
  </conditionalFormatting>
  <conditionalFormatting sqref="G25">
    <cfRule type="duplicateValues" dxfId="900" priority="736"/>
    <cfRule type="duplicateValues" dxfId="899" priority="737"/>
  </conditionalFormatting>
  <conditionalFormatting sqref="G25">
    <cfRule type="duplicateValues" dxfId="898" priority="735"/>
  </conditionalFormatting>
  <conditionalFormatting sqref="G25">
    <cfRule type="duplicateValues" dxfId="897" priority="734"/>
  </conditionalFormatting>
  <conditionalFormatting sqref="G25">
    <cfRule type="duplicateValues" dxfId="896" priority="733"/>
  </conditionalFormatting>
  <conditionalFormatting sqref="G25">
    <cfRule type="duplicateValues" dxfId="895" priority="732"/>
  </conditionalFormatting>
  <conditionalFormatting sqref="G25">
    <cfRule type="duplicateValues" dxfId="894" priority="731"/>
  </conditionalFormatting>
  <conditionalFormatting sqref="G25">
    <cfRule type="duplicateValues" dxfId="893" priority="730"/>
  </conditionalFormatting>
  <conditionalFormatting sqref="G25">
    <cfRule type="duplicateValues" dxfId="892" priority="729"/>
  </conditionalFormatting>
  <conditionalFormatting sqref="G25">
    <cfRule type="duplicateValues" dxfId="891" priority="726"/>
    <cfRule type="duplicateValues" dxfId="890" priority="727"/>
  </conditionalFormatting>
  <conditionalFormatting sqref="G25">
    <cfRule type="duplicateValues" dxfId="889" priority="725"/>
  </conditionalFormatting>
  <conditionalFormatting sqref="G25">
    <cfRule type="duplicateValues" dxfId="888" priority="724"/>
  </conditionalFormatting>
  <conditionalFormatting sqref="G25">
    <cfRule type="duplicateValues" dxfId="887" priority="723"/>
  </conditionalFormatting>
  <conditionalFormatting sqref="G25">
    <cfRule type="duplicateValues" dxfId="886" priority="722"/>
  </conditionalFormatting>
  <conditionalFormatting sqref="F648:F1048576 F8:F73 F75:F80 F88:F521 F1:F5 F82:F86">
    <cfRule type="duplicateValues" dxfId="885" priority="711"/>
    <cfRule type="duplicateValues" dxfId="884" priority="713"/>
  </conditionalFormatting>
  <conditionalFormatting sqref="G648:G1048576 G1:G4 G431:G521 G8:G73 G75:G80 G84:G86 G88:G429 G82">
    <cfRule type="duplicateValues" dxfId="883" priority="712"/>
  </conditionalFormatting>
  <conditionalFormatting sqref="F507:F521">
    <cfRule type="duplicateValues" dxfId="882" priority="314775"/>
  </conditionalFormatting>
  <conditionalFormatting sqref="G507:G521">
    <cfRule type="duplicateValues" dxfId="881" priority="314777"/>
  </conditionalFormatting>
  <conditionalFormatting sqref="F507:F521">
    <cfRule type="duplicateValues" dxfId="880" priority="314779"/>
    <cfRule type="duplicateValues" dxfId="879" priority="314780"/>
  </conditionalFormatting>
  <conditionalFormatting sqref="G507:G521">
    <cfRule type="duplicateValues" dxfId="878" priority="314783"/>
    <cfRule type="duplicateValues" dxfId="877" priority="314784"/>
  </conditionalFormatting>
  <conditionalFormatting sqref="G430">
    <cfRule type="duplicateValues" dxfId="876" priority="710"/>
  </conditionalFormatting>
  <conditionalFormatting sqref="G430">
    <cfRule type="duplicateValues" dxfId="875" priority="709"/>
  </conditionalFormatting>
  <conditionalFormatting sqref="G430">
    <cfRule type="duplicateValues" dxfId="874" priority="707"/>
    <cfRule type="duplicateValues" dxfId="873" priority="708"/>
  </conditionalFormatting>
  <conditionalFormatting sqref="G430">
    <cfRule type="duplicateValues" dxfId="872" priority="706"/>
  </conditionalFormatting>
  <conditionalFormatting sqref="G430">
    <cfRule type="duplicateValues" dxfId="871" priority="705"/>
  </conditionalFormatting>
  <conditionalFormatting sqref="G430">
    <cfRule type="duplicateValues" dxfId="870" priority="704"/>
  </conditionalFormatting>
  <conditionalFormatting sqref="G430">
    <cfRule type="duplicateValues" dxfId="869" priority="702"/>
    <cfRule type="duplicateValues" dxfId="868" priority="703"/>
  </conditionalFormatting>
  <conditionalFormatting sqref="F648:F1048576 F8:F73 F75:F80 F88:F564 F1:F5 F82:F86">
    <cfRule type="duplicateValues" dxfId="867" priority="642"/>
  </conditionalFormatting>
  <conditionalFormatting sqref="G648:G1048576 G1:G4 G8:G73 G75:G80 G84:G86 G88:G564 G82">
    <cfRule type="duplicateValues" dxfId="866" priority="641"/>
  </conditionalFormatting>
  <conditionalFormatting sqref="F522:F564">
    <cfRule type="duplicateValues" dxfId="865" priority="318273"/>
  </conditionalFormatting>
  <conditionalFormatting sqref="G522:G564">
    <cfRule type="duplicateValues" dxfId="864" priority="318275"/>
  </conditionalFormatting>
  <conditionalFormatting sqref="F522:F564">
    <cfRule type="duplicateValues" dxfId="863" priority="318277"/>
    <cfRule type="duplicateValues" dxfId="862" priority="318278"/>
  </conditionalFormatting>
  <conditionalFormatting sqref="G522:G564">
    <cfRule type="duplicateValues" dxfId="861" priority="318281"/>
    <cfRule type="duplicateValues" dxfId="860" priority="318282"/>
  </conditionalFormatting>
  <conditionalFormatting sqref="F565:F632">
    <cfRule type="duplicateValues" dxfId="859" priority="640"/>
  </conditionalFormatting>
  <conditionalFormatting sqref="G565:G632">
    <cfRule type="duplicateValues" dxfId="858" priority="639"/>
  </conditionalFormatting>
  <conditionalFormatting sqref="F565:F632">
    <cfRule type="duplicateValues" dxfId="857" priority="637"/>
    <cfRule type="duplicateValues" dxfId="856" priority="638"/>
  </conditionalFormatting>
  <conditionalFormatting sqref="G565:G632">
    <cfRule type="duplicateValues" dxfId="855" priority="636"/>
  </conditionalFormatting>
  <conditionalFormatting sqref="F565:F632">
    <cfRule type="duplicateValues" dxfId="854" priority="635"/>
  </conditionalFormatting>
  <conditionalFormatting sqref="G565:G632">
    <cfRule type="duplicateValues" dxfId="853" priority="634"/>
  </conditionalFormatting>
  <conditionalFormatting sqref="F565:F632">
    <cfRule type="duplicateValues" dxfId="852" priority="633"/>
  </conditionalFormatting>
  <conditionalFormatting sqref="G565:G632">
    <cfRule type="duplicateValues" dxfId="851" priority="632"/>
  </conditionalFormatting>
  <conditionalFormatting sqref="F565:F632">
    <cfRule type="duplicateValues" dxfId="850" priority="631"/>
  </conditionalFormatting>
  <conditionalFormatting sqref="G565:G632">
    <cfRule type="duplicateValues" dxfId="849" priority="630"/>
  </conditionalFormatting>
  <conditionalFormatting sqref="F565:F632">
    <cfRule type="duplicateValues" dxfId="848" priority="628"/>
    <cfRule type="duplicateValues" dxfId="847" priority="629"/>
  </conditionalFormatting>
  <conditionalFormatting sqref="G565:G632">
    <cfRule type="duplicateValues" dxfId="846" priority="626"/>
    <cfRule type="duplicateValues" dxfId="845" priority="627"/>
  </conditionalFormatting>
  <conditionalFormatting sqref="G565:G632">
    <cfRule type="duplicateValues" dxfId="844" priority="625"/>
  </conditionalFormatting>
  <conditionalFormatting sqref="F565:F632">
    <cfRule type="duplicateValues" dxfId="843" priority="624"/>
  </conditionalFormatting>
  <conditionalFormatting sqref="F565:F632">
    <cfRule type="duplicateValues" dxfId="842" priority="623"/>
  </conditionalFormatting>
  <conditionalFormatting sqref="G565:G632">
    <cfRule type="duplicateValues" dxfId="841" priority="622"/>
  </conditionalFormatting>
  <conditionalFormatting sqref="F565:F632">
    <cfRule type="duplicateValues" dxfId="840" priority="621"/>
  </conditionalFormatting>
  <conditionalFormatting sqref="F565:F632">
    <cfRule type="duplicateValues" dxfId="839" priority="619"/>
    <cfRule type="duplicateValues" dxfId="838" priority="620"/>
  </conditionalFormatting>
  <conditionalFormatting sqref="G565:G632">
    <cfRule type="duplicateValues" dxfId="837" priority="618"/>
  </conditionalFormatting>
  <conditionalFormatting sqref="F565:F632">
    <cfRule type="duplicateValues" dxfId="836" priority="616"/>
    <cfRule type="duplicateValues" dxfId="835" priority="617"/>
  </conditionalFormatting>
  <conditionalFormatting sqref="G565:G632">
    <cfRule type="duplicateValues" dxfId="834" priority="614"/>
    <cfRule type="duplicateValues" dxfId="833" priority="615"/>
  </conditionalFormatting>
  <conditionalFormatting sqref="F565:F632">
    <cfRule type="duplicateValues" dxfId="832" priority="613"/>
  </conditionalFormatting>
  <conditionalFormatting sqref="G565:G632">
    <cfRule type="duplicateValues" dxfId="831" priority="612"/>
  </conditionalFormatting>
  <conditionalFormatting sqref="F565:F632">
    <cfRule type="duplicateValues" dxfId="830" priority="611"/>
  </conditionalFormatting>
  <conditionalFormatting sqref="G565:G632">
    <cfRule type="duplicateValues" dxfId="829" priority="610"/>
  </conditionalFormatting>
  <conditionalFormatting sqref="F565:F632">
    <cfRule type="duplicateValues" dxfId="828" priority="609"/>
  </conditionalFormatting>
  <conditionalFormatting sqref="G565:G632">
    <cfRule type="duplicateValues" dxfId="827" priority="608"/>
  </conditionalFormatting>
  <conditionalFormatting sqref="F565:F632">
    <cfRule type="duplicateValues" dxfId="826" priority="607"/>
  </conditionalFormatting>
  <conditionalFormatting sqref="G565:G632">
    <cfRule type="duplicateValues" dxfId="825" priority="606"/>
  </conditionalFormatting>
  <conditionalFormatting sqref="F565:F632">
    <cfRule type="duplicateValues" dxfId="824" priority="605"/>
  </conditionalFormatting>
  <conditionalFormatting sqref="G565:G632">
    <cfRule type="duplicateValues" dxfId="823" priority="604"/>
  </conditionalFormatting>
  <conditionalFormatting sqref="F565:F632">
    <cfRule type="duplicateValues" dxfId="822" priority="603"/>
  </conditionalFormatting>
  <conditionalFormatting sqref="G565:G632">
    <cfRule type="duplicateValues" dxfId="821" priority="602"/>
  </conditionalFormatting>
  <conditionalFormatting sqref="F565:F632">
    <cfRule type="duplicateValues" dxfId="820" priority="601"/>
  </conditionalFormatting>
  <conditionalFormatting sqref="G565:G632">
    <cfRule type="duplicateValues" dxfId="819" priority="600"/>
  </conditionalFormatting>
  <conditionalFormatting sqref="F565:F632">
    <cfRule type="duplicateValues" dxfId="818" priority="599"/>
  </conditionalFormatting>
  <conditionalFormatting sqref="G565:G632">
    <cfRule type="duplicateValues" dxfId="817" priority="598"/>
  </conditionalFormatting>
  <conditionalFormatting sqref="G565:G632">
    <cfRule type="duplicateValues" dxfId="816" priority="597"/>
  </conditionalFormatting>
  <conditionalFormatting sqref="F565:F632">
    <cfRule type="duplicateValues" dxfId="815" priority="595"/>
    <cfRule type="duplicateValues" dxfId="814" priority="596"/>
  </conditionalFormatting>
  <conditionalFormatting sqref="G565:G632">
    <cfRule type="duplicateValues" dxfId="813" priority="593"/>
    <cfRule type="duplicateValues" dxfId="812" priority="594"/>
  </conditionalFormatting>
  <conditionalFormatting sqref="F565:F632">
    <cfRule type="duplicateValues" dxfId="811" priority="592"/>
  </conditionalFormatting>
  <conditionalFormatting sqref="G565:G632">
    <cfRule type="duplicateValues" dxfId="810" priority="591"/>
  </conditionalFormatting>
  <conditionalFormatting sqref="F565:F632">
    <cfRule type="duplicateValues" dxfId="809" priority="590"/>
  </conditionalFormatting>
  <conditionalFormatting sqref="G565:G632">
    <cfRule type="duplicateValues" dxfId="808" priority="589"/>
  </conditionalFormatting>
  <conditionalFormatting sqref="F565:F632">
    <cfRule type="duplicateValues" dxfId="807" priority="588"/>
  </conditionalFormatting>
  <conditionalFormatting sqref="G565:G632">
    <cfRule type="duplicateValues" dxfId="806" priority="587"/>
  </conditionalFormatting>
  <conditionalFormatting sqref="F565:F632">
    <cfRule type="duplicateValues" dxfId="805" priority="586"/>
  </conditionalFormatting>
  <conditionalFormatting sqref="G565:G632">
    <cfRule type="duplicateValues" dxfId="804" priority="585"/>
  </conditionalFormatting>
  <conditionalFormatting sqref="F565:F632">
    <cfRule type="duplicateValues" dxfId="803" priority="583"/>
    <cfRule type="duplicateValues" dxfId="802" priority="584"/>
  </conditionalFormatting>
  <conditionalFormatting sqref="G565:G632">
    <cfRule type="duplicateValues" dxfId="801" priority="582"/>
  </conditionalFormatting>
  <conditionalFormatting sqref="F565:F632">
    <cfRule type="duplicateValues" dxfId="800" priority="581"/>
  </conditionalFormatting>
  <conditionalFormatting sqref="G565:G632">
    <cfRule type="duplicateValues" dxfId="799" priority="580"/>
  </conditionalFormatting>
  <conditionalFormatting sqref="F648:F1048576 F8:F73 F75:F80 F88:F632 F1:F5 F82:F86">
    <cfRule type="duplicateValues" dxfId="798" priority="579"/>
  </conditionalFormatting>
  <conditionalFormatting sqref="G648:G1048576 G8:G73 G1:G4 G75:G80 G84:G86 G88:G632 G82">
    <cfRule type="duplicateValues" dxfId="797" priority="578"/>
  </conditionalFormatting>
  <conditionalFormatting sqref="F10:F12">
    <cfRule type="duplicateValues" dxfId="796" priority="318701"/>
  </conditionalFormatting>
  <conditionalFormatting sqref="G11:G12">
    <cfRule type="duplicateValues" dxfId="795" priority="318703"/>
  </conditionalFormatting>
  <conditionalFormatting sqref="F10:F12">
    <cfRule type="duplicateValues" dxfId="794" priority="318705"/>
    <cfRule type="duplicateValues" dxfId="793" priority="318706"/>
  </conditionalFormatting>
  <conditionalFormatting sqref="G11:G12">
    <cfRule type="duplicateValues" dxfId="792" priority="318727"/>
    <cfRule type="duplicateValues" dxfId="791" priority="318728"/>
  </conditionalFormatting>
  <conditionalFormatting sqref="F197">
    <cfRule type="duplicateValues" dxfId="790" priority="318729"/>
  </conditionalFormatting>
  <conditionalFormatting sqref="G197">
    <cfRule type="duplicateValues" dxfId="789" priority="318730"/>
  </conditionalFormatting>
  <conditionalFormatting sqref="F197">
    <cfRule type="duplicateValues" dxfId="788" priority="318731"/>
    <cfRule type="duplicateValues" dxfId="787" priority="318732"/>
  </conditionalFormatting>
  <conditionalFormatting sqref="G197">
    <cfRule type="duplicateValues" dxfId="786" priority="318733"/>
    <cfRule type="duplicateValues" dxfId="785" priority="318734"/>
  </conditionalFormatting>
  <conditionalFormatting sqref="F188:F196">
    <cfRule type="duplicateValues" dxfId="784" priority="318735"/>
  </conditionalFormatting>
  <conditionalFormatting sqref="G188:G196">
    <cfRule type="duplicateValues" dxfId="783" priority="318737"/>
  </conditionalFormatting>
  <conditionalFormatting sqref="F188:F196">
    <cfRule type="duplicateValues" dxfId="782" priority="318739"/>
    <cfRule type="duplicateValues" dxfId="781" priority="318740"/>
  </conditionalFormatting>
  <conditionalFormatting sqref="G188:G196">
    <cfRule type="duplicateValues" dxfId="780" priority="318743"/>
    <cfRule type="duplicateValues" dxfId="779" priority="318744"/>
  </conditionalFormatting>
  <conditionalFormatting sqref="F7">
    <cfRule type="duplicateValues" dxfId="778" priority="577"/>
  </conditionalFormatting>
  <conditionalFormatting sqref="G7">
    <cfRule type="duplicateValues" dxfId="777" priority="576"/>
  </conditionalFormatting>
  <conditionalFormatting sqref="F7">
    <cfRule type="duplicateValues" dxfId="776" priority="574"/>
    <cfRule type="duplicateValues" dxfId="775" priority="575"/>
  </conditionalFormatting>
  <conditionalFormatting sqref="G7">
    <cfRule type="duplicateValues" dxfId="774" priority="573"/>
  </conditionalFormatting>
  <conditionalFormatting sqref="F7">
    <cfRule type="duplicateValues" dxfId="773" priority="572"/>
  </conditionalFormatting>
  <conditionalFormatting sqref="G7">
    <cfRule type="duplicateValues" dxfId="772" priority="571"/>
  </conditionalFormatting>
  <conditionalFormatting sqref="F7">
    <cfRule type="duplicateValues" dxfId="771" priority="570"/>
  </conditionalFormatting>
  <conditionalFormatting sqref="G7">
    <cfRule type="duplicateValues" dxfId="770" priority="569"/>
  </conditionalFormatting>
  <conditionalFormatting sqref="F7">
    <cfRule type="duplicateValues" dxfId="769" priority="568"/>
  </conditionalFormatting>
  <conditionalFormatting sqref="G7">
    <cfRule type="duplicateValues" dxfId="768" priority="567"/>
  </conditionalFormatting>
  <conditionalFormatting sqref="F7">
    <cfRule type="duplicateValues" dxfId="767" priority="565"/>
    <cfRule type="duplicateValues" dxfId="766" priority="566"/>
  </conditionalFormatting>
  <conditionalFormatting sqref="G7">
    <cfRule type="duplicateValues" dxfId="765" priority="563"/>
    <cfRule type="duplicateValues" dxfId="764" priority="564"/>
  </conditionalFormatting>
  <conditionalFormatting sqref="G7">
    <cfRule type="duplicateValues" dxfId="763" priority="562"/>
  </conditionalFormatting>
  <conditionalFormatting sqref="F7">
    <cfRule type="duplicateValues" dxfId="762" priority="561"/>
  </conditionalFormatting>
  <conditionalFormatting sqref="F7">
    <cfRule type="duplicateValues" dxfId="761" priority="560"/>
  </conditionalFormatting>
  <conditionalFormatting sqref="G7">
    <cfRule type="duplicateValues" dxfId="760" priority="559"/>
  </conditionalFormatting>
  <conditionalFormatting sqref="F7">
    <cfRule type="duplicateValues" dxfId="759" priority="558"/>
  </conditionalFormatting>
  <conditionalFormatting sqref="F7">
    <cfRule type="duplicateValues" dxfId="758" priority="556"/>
    <cfRule type="duplicateValues" dxfId="757" priority="557"/>
  </conditionalFormatting>
  <conditionalFormatting sqref="G7">
    <cfRule type="duplicateValues" dxfId="756" priority="555"/>
  </conditionalFormatting>
  <conditionalFormatting sqref="F7">
    <cfRule type="duplicateValues" dxfId="755" priority="553"/>
    <cfRule type="duplicateValues" dxfId="754" priority="554"/>
  </conditionalFormatting>
  <conditionalFormatting sqref="G7">
    <cfRule type="duplicateValues" dxfId="753" priority="551"/>
    <cfRule type="duplicateValues" dxfId="752" priority="552"/>
  </conditionalFormatting>
  <conditionalFormatting sqref="F7">
    <cfRule type="duplicateValues" dxfId="751" priority="550"/>
  </conditionalFormatting>
  <conditionalFormatting sqref="G7">
    <cfRule type="duplicateValues" dxfId="750" priority="549"/>
  </conditionalFormatting>
  <conditionalFormatting sqref="F7">
    <cfRule type="duplicateValues" dxfId="749" priority="548"/>
  </conditionalFormatting>
  <conditionalFormatting sqref="G7">
    <cfRule type="duplicateValues" dxfId="748" priority="547"/>
  </conditionalFormatting>
  <conditionalFormatting sqref="F7">
    <cfRule type="duplicateValues" dxfId="747" priority="546"/>
  </conditionalFormatting>
  <conditionalFormatting sqref="G7">
    <cfRule type="duplicateValues" dxfId="746" priority="545"/>
  </conditionalFormatting>
  <conditionalFormatting sqref="F7">
    <cfRule type="duplicateValues" dxfId="745" priority="544"/>
  </conditionalFormatting>
  <conditionalFormatting sqref="G7">
    <cfRule type="duplicateValues" dxfId="744" priority="543"/>
  </conditionalFormatting>
  <conditionalFormatting sqref="F7">
    <cfRule type="duplicateValues" dxfId="743" priority="542"/>
  </conditionalFormatting>
  <conditionalFormatting sqref="G7">
    <cfRule type="duplicateValues" dxfId="742" priority="541"/>
  </conditionalFormatting>
  <conditionalFormatting sqref="F7">
    <cfRule type="duplicateValues" dxfId="741" priority="540"/>
  </conditionalFormatting>
  <conditionalFormatting sqref="G7">
    <cfRule type="duplicateValues" dxfId="740" priority="539"/>
  </conditionalFormatting>
  <conditionalFormatting sqref="F7">
    <cfRule type="duplicateValues" dxfId="739" priority="538"/>
  </conditionalFormatting>
  <conditionalFormatting sqref="G7">
    <cfRule type="duplicateValues" dxfId="738" priority="537"/>
  </conditionalFormatting>
  <conditionalFormatting sqref="G7">
    <cfRule type="duplicateValues" dxfId="737" priority="536"/>
  </conditionalFormatting>
  <conditionalFormatting sqref="F7">
    <cfRule type="duplicateValues" dxfId="736" priority="534"/>
    <cfRule type="duplicateValues" dxfId="735" priority="535"/>
  </conditionalFormatting>
  <conditionalFormatting sqref="G7">
    <cfRule type="duplicateValues" dxfId="734" priority="532"/>
    <cfRule type="duplicateValues" dxfId="733" priority="533"/>
  </conditionalFormatting>
  <conditionalFormatting sqref="F7">
    <cfRule type="duplicateValues" dxfId="732" priority="531"/>
  </conditionalFormatting>
  <conditionalFormatting sqref="G7">
    <cfRule type="duplicateValues" dxfId="731" priority="530"/>
  </conditionalFormatting>
  <conditionalFormatting sqref="F7">
    <cfRule type="duplicateValues" dxfId="730" priority="529"/>
  </conditionalFormatting>
  <conditionalFormatting sqref="G7">
    <cfRule type="duplicateValues" dxfId="729" priority="528"/>
  </conditionalFormatting>
  <conditionalFormatting sqref="F7">
    <cfRule type="duplicateValues" dxfId="728" priority="527"/>
  </conditionalFormatting>
  <conditionalFormatting sqref="G7">
    <cfRule type="duplicateValues" dxfId="727" priority="526"/>
  </conditionalFormatting>
  <conditionalFormatting sqref="F7">
    <cfRule type="duplicateValues" dxfId="726" priority="525"/>
  </conditionalFormatting>
  <conditionalFormatting sqref="G7">
    <cfRule type="duplicateValues" dxfId="725" priority="524"/>
  </conditionalFormatting>
  <conditionalFormatting sqref="F7">
    <cfRule type="duplicateValues" dxfId="724" priority="522"/>
    <cfRule type="duplicateValues" dxfId="723" priority="523"/>
  </conditionalFormatting>
  <conditionalFormatting sqref="G7">
    <cfRule type="duplicateValues" dxfId="722" priority="521"/>
  </conditionalFormatting>
  <conditionalFormatting sqref="F7">
    <cfRule type="duplicateValues" dxfId="721" priority="520"/>
  </conditionalFormatting>
  <conditionalFormatting sqref="G7">
    <cfRule type="duplicateValues" dxfId="720" priority="519"/>
  </conditionalFormatting>
  <conditionalFormatting sqref="F7">
    <cfRule type="duplicateValues" dxfId="719" priority="518"/>
  </conditionalFormatting>
  <conditionalFormatting sqref="G7">
    <cfRule type="duplicateValues" dxfId="718" priority="517"/>
  </conditionalFormatting>
  <conditionalFormatting sqref="G5">
    <cfRule type="duplicateValues" dxfId="717" priority="516"/>
  </conditionalFormatting>
  <conditionalFormatting sqref="G5">
    <cfRule type="duplicateValues" dxfId="716" priority="514"/>
    <cfRule type="duplicateValues" dxfId="715" priority="515"/>
  </conditionalFormatting>
  <conditionalFormatting sqref="G5">
    <cfRule type="duplicateValues" dxfId="714" priority="513"/>
  </conditionalFormatting>
  <conditionalFormatting sqref="G5">
    <cfRule type="duplicateValues" dxfId="713" priority="512"/>
  </conditionalFormatting>
  <conditionalFormatting sqref="G5">
    <cfRule type="duplicateValues" dxfId="712" priority="511"/>
  </conditionalFormatting>
  <conditionalFormatting sqref="G5">
    <cfRule type="duplicateValues" dxfId="711" priority="509"/>
    <cfRule type="duplicateValues" dxfId="710" priority="510"/>
  </conditionalFormatting>
  <conditionalFormatting sqref="G5">
    <cfRule type="duplicateValues" dxfId="709" priority="508"/>
  </conditionalFormatting>
  <conditionalFormatting sqref="G5">
    <cfRule type="duplicateValues" dxfId="708" priority="507"/>
  </conditionalFormatting>
  <conditionalFormatting sqref="G5">
    <cfRule type="duplicateValues" dxfId="707" priority="506"/>
  </conditionalFormatting>
  <conditionalFormatting sqref="G5">
    <cfRule type="duplicateValues" dxfId="706" priority="504"/>
    <cfRule type="duplicateValues" dxfId="705" priority="505"/>
  </conditionalFormatting>
  <conditionalFormatting sqref="G5">
    <cfRule type="duplicateValues" dxfId="704" priority="502"/>
    <cfRule type="duplicateValues" dxfId="703" priority="503"/>
  </conditionalFormatting>
  <conditionalFormatting sqref="G5">
    <cfRule type="duplicateValues" dxfId="702" priority="501"/>
  </conditionalFormatting>
  <conditionalFormatting sqref="G5">
    <cfRule type="duplicateValues" dxfId="701" priority="500"/>
  </conditionalFormatting>
  <conditionalFormatting sqref="G5">
    <cfRule type="duplicateValues" dxfId="700" priority="499"/>
  </conditionalFormatting>
  <conditionalFormatting sqref="G5">
    <cfRule type="duplicateValues" dxfId="699" priority="498"/>
  </conditionalFormatting>
  <conditionalFormatting sqref="G5">
    <cfRule type="duplicateValues" dxfId="698" priority="497"/>
  </conditionalFormatting>
  <conditionalFormatting sqref="G5">
    <cfRule type="duplicateValues" dxfId="697" priority="496"/>
  </conditionalFormatting>
  <conditionalFormatting sqref="G5">
    <cfRule type="duplicateValues" dxfId="696" priority="495"/>
  </conditionalFormatting>
  <conditionalFormatting sqref="G5">
    <cfRule type="duplicateValues" dxfId="695" priority="493"/>
    <cfRule type="duplicateValues" dxfId="694" priority="494"/>
  </conditionalFormatting>
  <conditionalFormatting sqref="G5">
    <cfRule type="duplicateValues" dxfId="693" priority="492"/>
  </conditionalFormatting>
  <conditionalFormatting sqref="G5">
    <cfRule type="duplicateValues" dxfId="692" priority="491"/>
  </conditionalFormatting>
  <conditionalFormatting sqref="G5">
    <cfRule type="duplicateValues" dxfId="691" priority="490"/>
  </conditionalFormatting>
  <conditionalFormatting sqref="G5">
    <cfRule type="duplicateValues" dxfId="690" priority="489"/>
  </conditionalFormatting>
  <conditionalFormatting sqref="G5">
    <cfRule type="duplicateValues" dxfId="689" priority="487"/>
    <cfRule type="duplicateValues" dxfId="688" priority="488"/>
  </conditionalFormatting>
  <conditionalFormatting sqref="G5">
    <cfRule type="duplicateValues" dxfId="687" priority="486"/>
  </conditionalFormatting>
  <conditionalFormatting sqref="G5">
    <cfRule type="duplicateValues" dxfId="686" priority="485"/>
  </conditionalFormatting>
  <conditionalFormatting sqref="F6">
    <cfRule type="duplicateValues" dxfId="685" priority="484"/>
  </conditionalFormatting>
  <conditionalFormatting sqref="F6">
    <cfRule type="duplicateValues" dxfId="684" priority="482"/>
    <cfRule type="duplicateValues" dxfId="683" priority="483"/>
  </conditionalFormatting>
  <conditionalFormatting sqref="F6">
    <cfRule type="duplicateValues" dxfId="682" priority="481"/>
  </conditionalFormatting>
  <conditionalFormatting sqref="F6">
    <cfRule type="duplicateValues" dxfId="681" priority="480"/>
  </conditionalFormatting>
  <conditionalFormatting sqref="F6">
    <cfRule type="duplicateValues" dxfId="680" priority="479"/>
  </conditionalFormatting>
  <conditionalFormatting sqref="F6">
    <cfRule type="duplicateValues" dxfId="679" priority="477"/>
    <cfRule type="duplicateValues" dxfId="678" priority="478"/>
  </conditionalFormatting>
  <conditionalFormatting sqref="F6">
    <cfRule type="duplicateValues" dxfId="677" priority="476"/>
  </conditionalFormatting>
  <conditionalFormatting sqref="F6">
    <cfRule type="duplicateValues" dxfId="676" priority="475"/>
  </conditionalFormatting>
  <conditionalFormatting sqref="F6">
    <cfRule type="duplicateValues" dxfId="675" priority="474"/>
  </conditionalFormatting>
  <conditionalFormatting sqref="F6">
    <cfRule type="duplicateValues" dxfId="674" priority="472"/>
    <cfRule type="duplicateValues" dxfId="673" priority="473"/>
  </conditionalFormatting>
  <conditionalFormatting sqref="F6">
    <cfRule type="duplicateValues" dxfId="672" priority="470"/>
    <cfRule type="duplicateValues" dxfId="671" priority="471"/>
  </conditionalFormatting>
  <conditionalFormatting sqref="F6">
    <cfRule type="duplicateValues" dxfId="670" priority="469"/>
  </conditionalFormatting>
  <conditionalFormatting sqref="F6">
    <cfRule type="duplicateValues" dxfId="669" priority="468"/>
  </conditionalFormatting>
  <conditionalFormatting sqref="F6">
    <cfRule type="duplicateValues" dxfId="668" priority="467"/>
  </conditionalFormatting>
  <conditionalFormatting sqref="F6">
    <cfRule type="duplicateValues" dxfId="667" priority="466"/>
  </conditionalFormatting>
  <conditionalFormatting sqref="F6">
    <cfRule type="duplicateValues" dxfId="666" priority="465"/>
  </conditionalFormatting>
  <conditionalFormatting sqref="F6">
    <cfRule type="duplicateValues" dxfId="665" priority="464"/>
  </conditionalFormatting>
  <conditionalFormatting sqref="F6">
    <cfRule type="duplicateValues" dxfId="664" priority="463"/>
  </conditionalFormatting>
  <conditionalFormatting sqref="F6">
    <cfRule type="duplicateValues" dxfId="663" priority="461"/>
    <cfRule type="duplicateValues" dxfId="662" priority="462"/>
  </conditionalFormatting>
  <conditionalFormatting sqref="F6">
    <cfRule type="duplicateValues" dxfId="661" priority="460"/>
  </conditionalFormatting>
  <conditionalFormatting sqref="F6">
    <cfRule type="duplicateValues" dxfId="660" priority="459"/>
  </conditionalFormatting>
  <conditionalFormatting sqref="F6">
    <cfRule type="duplicateValues" dxfId="659" priority="458"/>
  </conditionalFormatting>
  <conditionalFormatting sqref="F6">
    <cfRule type="duplicateValues" dxfId="658" priority="457"/>
  </conditionalFormatting>
  <conditionalFormatting sqref="F6">
    <cfRule type="duplicateValues" dxfId="657" priority="455"/>
    <cfRule type="duplicateValues" dxfId="656" priority="456"/>
  </conditionalFormatting>
  <conditionalFormatting sqref="F6">
    <cfRule type="duplicateValues" dxfId="655" priority="454"/>
  </conditionalFormatting>
  <conditionalFormatting sqref="F6">
    <cfRule type="duplicateValues" dxfId="654" priority="453"/>
  </conditionalFormatting>
  <conditionalFormatting sqref="G6">
    <cfRule type="duplicateValues" dxfId="653" priority="452"/>
  </conditionalFormatting>
  <conditionalFormatting sqref="G6">
    <cfRule type="duplicateValues" dxfId="652" priority="450"/>
    <cfRule type="duplicateValues" dxfId="651" priority="451"/>
  </conditionalFormatting>
  <conditionalFormatting sqref="G6">
    <cfRule type="duplicateValues" dxfId="650" priority="449"/>
  </conditionalFormatting>
  <conditionalFormatting sqref="G6">
    <cfRule type="duplicateValues" dxfId="649" priority="448"/>
  </conditionalFormatting>
  <conditionalFormatting sqref="G6">
    <cfRule type="duplicateValues" dxfId="648" priority="447"/>
  </conditionalFormatting>
  <conditionalFormatting sqref="G6">
    <cfRule type="duplicateValues" dxfId="647" priority="445"/>
    <cfRule type="duplicateValues" dxfId="646" priority="446"/>
  </conditionalFormatting>
  <conditionalFormatting sqref="G6">
    <cfRule type="duplicateValues" dxfId="645" priority="444"/>
  </conditionalFormatting>
  <conditionalFormatting sqref="G6">
    <cfRule type="duplicateValues" dxfId="644" priority="443"/>
  </conditionalFormatting>
  <conditionalFormatting sqref="G6">
    <cfRule type="duplicateValues" dxfId="643" priority="442"/>
  </conditionalFormatting>
  <conditionalFormatting sqref="G6">
    <cfRule type="duplicateValues" dxfId="642" priority="440"/>
    <cfRule type="duplicateValues" dxfId="641" priority="441"/>
  </conditionalFormatting>
  <conditionalFormatting sqref="G6">
    <cfRule type="duplicateValues" dxfId="640" priority="438"/>
    <cfRule type="duplicateValues" dxfId="639" priority="439"/>
  </conditionalFormatting>
  <conditionalFormatting sqref="G6">
    <cfRule type="duplicateValues" dxfId="638" priority="437"/>
  </conditionalFormatting>
  <conditionalFormatting sqref="G6">
    <cfRule type="duplicateValues" dxfId="637" priority="436"/>
  </conditionalFormatting>
  <conditionalFormatting sqref="G6">
    <cfRule type="duplicateValues" dxfId="636" priority="435"/>
  </conditionalFormatting>
  <conditionalFormatting sqref="G6">
    <cfRule type="duplicateValues" dxfId="635" priority="434"/>
  </conditionalFormatting>
  <conditionalFormatting sqref="G6">
    <cfRule type="duplicateValues" dxfId="634" priority="433"/>
  </conditionalFormatting>
  <conditionalFormatting sqref="G6">
    <cfRule type="duplicateValues" dxfId="633" priority="432"/>
  </conditionalFormatting>
  <conditionalFormatting sqref="G6">
    <cfRule type="duplicateValues" dxfId="632" priority="431"/>
  </conditionalFormatting>
  <conditionalFormatting sqref="G6">
    <cfRule type="duplicateValues" dxfId="631" priority="429"/>
    <cfRule type="duplicateValues" dxfId="630" priority="430"/>
  </conditionalFormatting>
  <conditionalFormatting sqref="G6">
    <cfRule type="duplicateValues" dxfId="629" priority="428"/>
  </conditionalFormatting>
  <conditionalFormatting sqref="G6">
    <cfRule type="duplicateValues" dxfId="628" priority="427"/>
  </conditionalFormatting>
  <conditionalFormatting sqref="G6">
    <cfRule type="duplicateValues" dxfId="627" priority="426"/>
  </conditionalFormatting>
  <conditionalFormatting sqref="G6">
    <cfRule type="duplicateValues" dxfId="626" priority="425"/>
  </conditionalFormatting>
  <conditionalFormatting sqref="G6">
    <cfRule type="duplicateValues" dxfId="625" priority="423"/>
    <cfRule type="duplicateValues" dxfId="624" priority="424"/>
  </conditionalFormatting>
  <conditionalFormatting sqref="G6">
    <cfRule type="duplicateValues" dxfId="623" priority="422"/>
  </conditionalFormatting>
  <conditionalFormatting sqref="G6">
    <cfRule type="duplicateValues" dxfId="622" priority="421"/>
  </conditionalFormatting>
  <conditionalFormatting sqref="F74">
    <cfRule type="duplicateValues" dxfId="621" priority="420"/>
  </conditionalFormatting>
  <conditionalFormatting sqref="G74">
    <cfRule type="duplicateValues" dxfId="620" priority="419"/>
  </conditionalFormatting>
  <conditionalFormatting sqref="F74">
    <cfRule type="duplicateValues" dxfId="619" priority="417"/>
    <cfRule type="duplicateValues" dxfId="618" priority="418"/>
  </conditionalFormatting>
  <conditionalFormatting sqref="G74">
    <cfRule type="duplicateValues" dxfId="617" priority="416"/>
  </conditionalFormatting>
  <conditionalFormatting sqref="F74">
    <cfRule type="duplicateValues" dxfId="616" priority="415"/>
  </conditionalFormatting>
  <conditionalFormatting sqref="G74">
    <cfRule type="duplicateValues" dxfId="615" priority="414"/>
  </conditionalFormatting>
  <conditionalFormatting sqref="F74">
    <cfRule type="duplicateValues" dxfId="614" priority="413"/>
  </conditionalFormatting>
  <conditionalFormatting sqref="G74">
    <cfRule type="duplicateValues" dxfId="613" priority="412"/>
  </conditionalFormatting>
  <conditionalFormatting sqref="F74">
    <cfRule type="duplicateValues" dxfId="612" priority="411"/>
  </conditionalFormatting>
  <conditionalFormatting sqref="G74">
    <cfRule type="duplicateValues" dxfId="611" priority="410"/>
  </conditionalFormatting>
  <conditionalFormatting sqref="F74">
    <cfRule type="duplicateValues" dxfId="610" priority="408"/>
    <cfRule type="duplicateValues" dxfId="609" priority="409"/>
  </conditionalFormatting>
  <conditionalFormatting sqref="G74">
    <cfRule type="duplicateValues" dxfId="608" priority="406"/>
    <cfRule type="duplicateValues" dxfId="607" priority="407"/>
  </conditionalFormatting>
  <conditionalFormatting sqref="G74">
    <cfRule type="duplicateValues" dxfId="606" priority="405"/>
  </conditionalFormatting>
  <conditionalFormatting sqref="F74">
    <cfRule type="duplicateValues" dxfId="605" priority="404"/>
  </conditionalFormatting>
  <conditionalFormatting sqref="F74">
    <cfRule type="duplicateValues" dxfId="604" priority="403"/>
  </conditionalFormatting>
  <conditionalFormatting sqref="G74">
    <cfRule type="duplicateValues" dxfId="603" priority="402"/>
  </conditionalFormatting>
  <conditionalFormatting sqref="F74">
    <cfRule type="duplicateValues" dxfId="602" priority="401"/>
  </conditionalFormatting>
  <conditionalFormatting sqref="F74">
    <cfRule type="duplicateValues" dxfId="601" priority="399"/>
    <cfRule type="duplicateValues" dxfId="600" priority="400"/>
  </conditionalFormatting>
  <conditionalFormatting sqref="G74">
    <cfRule type="duplicateValues" dxfId="599" priority="398"/>
  </conditionalFormatting>
  <conditionalFormatting sqref="F74">
    <cfRule type="duplicateValues" dxfId="598" priority="396"/>
    <cfRule type="duplicateValues" dxfId="597" priority="397"/>
  </conditionalFormatting>
  <conditionalFormatting sqref="G74">
    <cfRule type="duplicateValues" dxfId="596" priority="394"/>
    <cfRule type="duplicateValues" dxfId="595" priority="395"/>
  </conditionalFormatting>
  <conditionalFormatting sqref="F74">
    <cfRule type="duplicateValues" dxfId="594" priority="393"/>
  </conditionalFormatting>
  <conditionalFormatting sqref="G74">
    <cfRule type="duplicateValues" dxfId="593" priority="392"/>
  </conditionalFormatting>
  <conditionalFormatting sqref="F74">
    <cfRule type="duplicateValues" dxfId="592" priority="391"/>
  </conditionalFormatting>
  <conditionalFormatting sqref="G74">
    <cfRule type="duplicateValues" dxfId="591" priority="390"/>
  </conditionalFormatting>
  <conditionalFormatting sqref="F74">
    <cfRule type="duplicateValues" dxfId="590" priority="389"/>
  </conditionalFormatting>
  <conditionalFormatting sqref="G74">
    <cfRule type="duplicateValues" dxfId="589" priority="388"/>
  </conditionalFormatting>
  <conditionalFormatting sqref="F74">
    <cfRule type="duplicateValues" dxfId="588" priority="387"/>
  </conditionalFormatting>
  <conditionalFormatting sqref="G74">
    <cfRule type="duplicateValues" dxfId="587" priority="386"/>
  </conditionalFormatting>
  <conditionalFormatting sqref="F74">
    <cfRule type="duplicateValues" dxfId="586" priority="385"/>
  </conditionalFormatting>
  <conditionalFormatting sqref="G74">
    <cfRule type="duplicateValues" dxfId="585" priority="384"/>
  </conditionalFormatting>
  <conditionalFormatting sqref="F74">
    <cfRule type="duplicateValues" dxfId="584" priority="383"/>
  </conditionalFormatting>
  <conditionalFormatting sqref="G74">
    <cfRule type="duplicateValues" dxfId="583" priority="382"/>
  </conditionalFormatting>
  <conditionalFormatting sqref="F74">
    <cfRule type="duplicateValues" dxfId="582" priority="381"/>
  </conditionalFormatting>
  <conditionalFormatting sqref="G74">
    <cfRule type="duplicateValues" dxfId="581" priority="380"/>
  </conditionalFormatting>
  <conditionalFormatting sqref="G74">
    <cfRule type="duplicateValues" dxfId="580" priority="379"/>
  </conditionalFormatting>
  <conditionalFormatting sqref="F74">
    <cfRule type="duplicateValues" dxfId="579" priority="377"/>
    <cfRule type="duplicateValues" dxfId="578" priority="378"/>
  </conditionalFormatting>
  <conditionalFormatting sqref="G74">
    <cfRule type="duplicateValues" dxfId="577" priority="375"/>
    <cfRule type="duplicateValues" dxfId="576" priority="376"/>
  </conditionalFormatting>
  <conditionalFormatting sqref="F74">
    <cfRule type="duplicateValues" dxfId="575" priority="374"/>
  </conditionalFormatting>
  <conditionalFormatting sqref="G74">
    <cfRule type="duplicateValues" dxfId="574" priority="373"/>
  </conditionalFormatting>
  <conditionalFormatting sqref="F74">
    <cfRule type="duplicateValues" dxfId="573" priority="372"/>
  </conditionalFormatting>
  <conditionalFormatting sqref="G74">
    <cfRule type="duplicateValues" dxfId="572" priority="371"/>
  </conditionalFormatting>
  <conditionalFormatting sqref="F74">
    <cfRule type="duplicateValues" dxfId="571" priority="370"/>
  </conditionalFormatting>
  <conditionalFormatting sqref="G74">
    <cfRule type="duplicateValues" dxfId="570" priority="369"/>
  </conditionalFormatting>
  <conditionalFormatting sqref="F74">
    <cfRule type="duplicateValues" dxfId="569" priority="368"/>
  </conditionalFormatting>
  <conditionalFormatting sqref="G74">
    <cfRule type="duplicateValues" dxfId="568" priority="367"/>
  </conditionalFormatting>
  <conditionalFormatting sqref="F74">
    <cfRule type="duplicateValues" dxfId="567" priority="365"/>
    <cfRule type="duplicateValues" dxfId="566" priority="366"/>
  </conditionalFormatting>
  <conditionalFormatting sqref="G74">
    <cfRule type="duplicateValues" dxfId="565" priority="364"/>
  </conditionalFormatting>
  <conditionalFormatting sqref="F74">
    <cfRule type="duplicateValues" dxfId="564" priority="363"/>
  </conditionalFormatting>
  <conditionalFormatting sqref="G74">
    <cfRule type="duplicateValues" dxfId="563" priority="362"/>
  </conditionalFormatting>
  <conditionalFormatting sqref="F74">
    <cfRule type="duplicateValues" dxfId="562" priority="361"/>
  </conditionalFormatting>
  <conditionalFormatting sqref="G74">
    <cfRule type="duplicateValues" dxfId="561" priority="360"/>
  </conditionalFormatting>
  <conditionalFormatting sqref="G83">
    <cfRule type="duplicateValues" dxfId="560" priority="359"/>
  </conditionalFormatting>
  <conditionalFormatting sqref="G83">
    <cfRule type="duplicateValues" dxfId="559" priority="357"/>
    <cfRule type="duplicateValues" dxfId="558" priority="358"/>
  </conditionalFormatting>
  <conditionalFormatting sqref="G83">
    <cfRule type="duplicateValues" dxfId="557" priority="356"/>
  </conditionalFormatting>
  <conditionalFormatting sqref="G83">
    <cfRule type="duplicateValues" dxfId="556" priority="355"/>
  </conditionalFormatting>
  <conditionalFormatting sqref="G83">
    <cfRule type="duplicateValues" dxfId="555" priority="354"/>
  </conditionalFormatting>
  <conditionalFormatting sqref="G83">
    <cfRule type="duplicateValues" dxfId="554" priority="352"/>
    <cfRule type="duplicateValues" dxfId="553" priority="353"/>
  </conditionalFormatting>
  <conditionalFormatting sqref="G83">
    <cfRule type="duplicateValues" dxfId="552" priority="351"/>
  </conditionalFormatting>
  <conditionalFormatting sqref="G83">
    <cfRule type="duplicateValues" dxfId="551" priority="350"/>
  </conditionalFormatting>
  <conditionalFormatting sqref="G83">
    <cfRule type="duplicateValues" dxfId="550" priority="349"/>
  </conditionalFormatting>
  <conditionalFormatting sqref="G83">
    <cfRule type="duplicateValues" dxfId="549" priority="347"/>
    <cfRule type="duplicateValues" dxfId="548" priority="348"/>
  </conditionalFormatting>
  <conditionalFormatting sqref="G83">
    <cfRule type="duplicateValues" dxfId="547" priority="345"/>
    <cfRule type="duplicateValues" dxfId="546" priority="346"/>
  </conditionalFormatting>
  <conditionalFormatting sqref="G83">
    <cfRule type="duplicateValues" dxfId="545" priority="344"/>
  </conditionalFormatting>
  <conditionalFormatting sqref="G83">
    <cfRule type="duplicateValues" dxfId="544" priority="343"/>
  </conditionalFormatting>
  <conditionalFormatting sqref="G83">
    <cfRule type="duplicateValues" dxfId="543" priority="342"/>
  </conditionalFormatting>
  <conditionalFormatting sqref="G83">
    <cfRule type="duplicateValues" dxfId="542" priority="341"/>
  </conditionalFormatting>
  <conditionalFormatting sqref="G83">
    <cfRule type="duplicateValues" dxfId="541" priority="340"/>
  </conditionalFormatting>
  <conditionalFormatting sqref="G83">
    <cfRule type="duplicateValues" dxfId="540" priority="339"/>
  </conditionalFormatting>
  <conditionalFormatting sqref="G83">
    <cfRule type="duplicateValues" dxfId="539" priority="338"/>
  </conditionalFormatting>
  <conditionalFormatting sqref="G83">
    <cfRule type="duplicateValues" dxfId="538" priority="336"/>
    <cfRule type="duplicateValues" dxfId="537" priority="337"/>
  </conditionalFormatting>
  <conditionalFormatting sqref="G83">
    <cfRule type="duplicateValues" dxfId="536" priority="335"/>
  </conditionalFormatting>
  <conditionalFormatting sqref="G83">
    <cfRule type="duplicateValues" dxfId="535" priority="334"/>
  </conditionalFormatting>
  <conditionalFormatting sqref="G83">
    <cfRule type="duplicateValues" dxfId="534" priority="333"/>
  </conditionalFormatting>
  <conditionalFormatting sqref="G83">
    <cfRule type="duplicateValues" dxfId="533" priority="332"/>
  </conditionalFormatting>
  <conditionalFormatting sqref="G83">
    <cfRule type="duplicateValues" dxfId="532" priority="330"/>
    <cfRule type="duplicateValues" dxfId="531" priority="331"/>
  </conditionalFormatting>
  <conditionalFormatting sqref="G83">
    <cfRule type="duplicateValues" dxfId="530" priority="329"/>
  </conditionalFormatting>
  <conditionalFormatting sqref="G83">
    <cfRule type="duplicateValues" dxfId="529" priority="328"/>
  </conditionalFormatting>
  <conditionalFormatting sqref="F648:F1048576 F88:F632 F1:F80 F82:F86">
    <cfRule type="duplicateValues" dxfId="528" priority="275"/>
  </conditionalFormatting>
  <conditionalFormatting sqref="G648:G1048576 G88:G632 G1:G80 G82:G86">
    <cfRule type="duplicateValues" dxfId="527" priority="274"/>
  </conditionalFormatting>
  <conditionalFormatting sqref="F648:F1048576 F88:F639 F1:F80 F82:F86">
    <cfRule type="duplicateValues" dxfId="526" priority="219"/>
  </conditionalFormatting>
  <conditionalFormatting sqref="G648:G1048576 G88:G639 G1:G80 G82:G86">
    <cfRule type="duplicateValues" dxfId="525" priority="218"/>
  </conditionalFormatting>
  <conditionalFormatting sqref="F633:F639">
    <cfRule type="duplicateValues" dxfId="524" priority="320421"/>
    <cfRule type="duplicateValues" dxfId="523" priority="320422"/>
  </conditionalFormatting>
  <conditionalFormatting sqref="G633:G639">
    <cfRule type="duplicateValues" dxfId="522" priority="320423"/>
  </conditionalFormatting>
  <conditionalFormatting sqref="F633:F639">
    <cfRule type="duplicateValues" dxfId="521" priority="320424"/>
  </conditionalFormatting>
  <conditionalFormatting sqref="G633:G639">
    <cfRule type="duplicateValues" dxfId="520" priority="320425"/>
    <cfRule type="duplicateValues" dxfId="519" priority="320426"/>
  </conditionalFormatting>
  <conditionalFormatting sqref="F87">
    <cfRule type="duplicateValues" dxfId="518" priority="217"/>
  </conditionalFormatting>
  <conditionalFormatting sqref="G87">
    <cfRule type="duplicateValues" dxfId="517" priority="216"/>
  </conditionalFormatting>
  <conditionalFormatting sqref="F87">
    <cfRule type="duplicateValues" dxfId="516" priority="214"/>
    <cfRule type="duplicateValues" dxfId="515" priority="215"/>
  </conditionalFormatting>
  <conditionalFormatting sqref="G87">
    <cfRule type="duplicateValues" dxfId="514" priority="213"/>
  </conditionalFormatting>
  <conditionalFormatting sqref="F87">
    <cfRule type="duplicateValues" dxfId="513" priority="212"/>
  </conditionalFormatting>
  <conditionalFormatting sqref="G87">
    <cfRule type="duplicateValues" dxfId="512" priority="211"/>
  </conditionalFormatting>
  <conditionalFormatting sqref="F87">
    <cfRule type="duplicateValues" dxfId="511" priority="210"/>
  </conditionalFormatting>
  <conditionalFormatting sqref="G87">
    <cfRule type="duplicateValues" dxfId="510" priority="209"/>
  </conditionalFormatting>
  <conditionalFormatting sqref="F87">
    <cfRule type="duplicateValues" dxfId="509" priority="208"/>
  </conditionalFormatting>
  <conditionalFormatting sqref="G87">
    <cfRule type="duplicateValues" dxfId="508" priority="207"/>
  </conditionalFormatting>
  <conditionalFormatting sqref="F87">
    <cfRule type="duplicateValues" dxfId="507" priority="205"/>
    <cfRule type="duplicateValues" dxfId="506" priority="206"/>
  </conditionalFormatting>
  <conditionalFormatting sqref="G87">
    <cfRule type="duplicateValues" dxfId="505" priority="203"/>
    <cfRule type="duplicateValues" dxfId="504" priority="204"/>
  </conditionalFormatting>
  <conditionalFormatting sqref="G87">
    <cfRule type="duplicateValues" dxfId="503" priority="202"/>
  </conditionalFormatting>
  <conditionalFormatting sqref="F87">
    <cfRule type="duplicateValues" dxfId="502" priority="201"/>
  </conditionalFormatting>
  <conditionalFormatting sqref="F87">
    <cfRule type="duplicateValues" dxfId="501" priority="200"/>
  </conditionalFormatting>
  <conditionalFormatting sqref="G87">
    <cfRule type="duplicateValues" dxfId="500" priority="199"/>
  </conditionalFormatting>
  <conditionalFormatting sqref="F87">
    <cfRule type="duplicateValues" dxfId="499" priority="198"/>
  </conditionalFormatting>
  <conditionalFormatting sqref="F87">
    <cfRule type="duplicateValues" dxfId="498" priority="196"/>
    <cfRule type="duplicateValues" dxfId="497" priority="197"/>
  </conditionalFormatting>
  <conditionalFormatting sqref="G87">
    <cfRule type="duplicateValues" dxfId="496" priority="195"/>
  </conditionalFormatting>
  <conditionalFormatting sqref="F87">
    <cfRule type="duplicateValues" dxfId="495" priority="193"/>
    <cfRule type="duplicateValues" dxfId="494" priority="194"/>
  </conditionalFormatting>
  <conditionalFormatting sqref="G87">
    <cfRule type="duplicateValues" dxfId="493" priority="191"/>
    <cfRule type="duplicateValues" dxfId="492" priority="192"/>
  </conditionalFormatting>
  <conditionalFormatting sqref="F87">
    <cfRule type="duplicateValues" dxfId="491" priority="190"/>
  </conditionalFormatting>
  <conditionalFormatting sqref="G87">
    <cfRule type="duplicateValues" dxfId="490" priority="189"/>
  </conditionalFormatting>
  <conditionalFormatting sqref="F87">
    <cfRule type="duplicateValues" dxfId="489" priority="188"/>
  </conditionalFormatting>
  <conditionalFormatting sqref="G87">
    <cfRule type="duplicateValues" dxfId="488" priority="187"/>
  </conditionalFormatting>
  <conditionalFormatting sqref="F87">
    <cfRule type="duplicateValues" dxfId="487" priority="186"/>
  </conditionalFormatting>
  <conditionalFormatting sqref="G87">
    <cfRule type="duplicateValues" dxfId="486" priority="185"/>
  </conditionalFormatting>
  <conditionalFormatting sqref="F87">
    <cfRule type="duplicateValues" dxfId="485" priority="184"/>
  </conditionalFormatting>
  <conditionalFormatting sqref="G87">
    <cfRule type="duplicateValues" dxfId="484" priority="183"/>
  </conditionalFormatting>
  <conditionalFormatting sqref="F87">
    <cfRule type="duplicateValues" dxfId="483" priority="182"/>
  </conditionalFormatting>
  <conditionalFormatting sqref="G87">
    <cfRule type="duplicateValues" dxfId="482" priority="181"/>
  </conditionalFormatting>
  <conditionalFormatting sqref="F87">
    <cfRule type="duplicateValues" dxfId="481" priority="180"/>
  </conditionalFormatting>
  <conditionalFormatting sqref="G87">
    <cfRule type="duplicateValues" dxfId="480" priority="179"/>
  </conditionalFormatting>
  <conditionalFormatting sqref="F87">
    <cfRule type="duplicateValues" dxfId="479" priority="178"/>
  </conditionalFormatting>
  <conditionalFormatting sqref="G87">
    <cfRule type="duplicateValues" dxfId="478" priority="177"/>
  </conditionalFormatting>
  <conditionalFormatting sqref="G87">
    <cfRule type="duplicateValues" dxfId="477" priority="176"/>
  </conditionalFormatting>
  <conditionalFormatting sqref="F87">
    <cfRule type="duplicateValues" dxfId="476" priority="174"/>
    <cfRule type="duplicateValues" dxfId="475" priority="175"/>
  </conditionalFormatting>
  <conditionalFormatting sqref="G87">
    <cfRule type="duplicateValues" dxfId="474" priority="172"/>
    <cfRule type="duplicateValues" dxfId="473" priority="173"/>
  </conditionalFormatting>
  <conditionalFormatting sqref="F87">
    <cfRule type="duplicateValues" dxfId="472" priority="171"/>
  </conditionalFormatting>
  <conditionalFormatting sqref="G87">
    <cfRule type="duplicateValues" dxfId="471" priority="170"/>
  </conditionalFormatting>
  <conditionalFormatting sqref="F87">
    <cfRule type="duplicateValues" dxfId="470" priority="169"/>
  </conditionalFormatting>
  <conditionalFormatting sqref="G87">
    <cfRule type="duplicateValues" dxfId="469" priority="168"/>
  </conditionalFormatting>
  <conditionalFormatting sqref="F87">
    <cfRule type="duplicateValues" dxfId="468" priority="167"/>
  </conditionalFormatting>
  <conditionalFormatting sqref="G87">
    <cfRule type="duplicateValues" dxfId="467" priority="166"/>
  </conditionalFormatting>
  <conditionalFormatting sqref="F87">
    <cfRule type="duplicateValues" dxfId="466" priority="165"/>
  </conditionalFormatting>
  <conditionalFormatting sqref="G87">
    <cfRule type="duplicateValues" dxfId="465" priority="164"/>
  </conditionalFormatting>
  <conditionalFormatting sqref="F87">
    <cfRule type="duplicateValues" dxfId="464" priority="162"/>
    <cfRule type="duplicateValues" dxfId="463" priority="163"/>
  </conditionalFormatting>
  <conditionalFormatting sqref="G87">
    <cfRule type="duplicateValues" dxfId="462" priority="161"/>
  </conditionalFormatting>
  <conditionalFormatting sqref="F87">
    <cfRule type="duplicateValues" dxfId="461" priority="160"/>
  </conditionalFormatting>
  <conditionalFormatting sqref="G87">
    <cfRule type="duplicateValues" dxfId="460" priority="159"/>
  </conditionalFormatting>
  <conditionalFormatting sqref="F87">
    <cfRule type="duplicateValues" dxfId="459" priority="158"/>
  </conditionalFormatting>
  <conditionalFormatting sqref="G87">
    <cfRule type="duplicateValues" dxfId="458" priority="157"/>
  </conditionalFormatting>
  <conditionalFormatting sqref="F87">
    <cfRule type="duplicateValues" dxfId="457" priority="156"/>
  </conditionalFormatting>
  <conditionalFormatting sqref="G87">
    <cfRule type="duplicateValues" dxfId="456" priority="155"/>
  </conditionalFormatting>
  <conditionalFormatting sqref="F87">
    <cfRule type="duplicateValues" dxfId="455" priority="154"/>
  </conditionalFormatting>
  <conditionalFormatting sqref="G87">
    <cfRule type="duplicateValues" dxfId="454" priority="153"/>
  </conditionalFormatting>
  <conditionalFormatting sqref="F81">
    <cfRule type="duplicateValues" dxfId="453" priority="152"/>
  </conditionalFormatting>
  <conditionalFormatting sqref="F81">
    <cfRule type="duplicateValues" dxfId="452" priority="150"/>
    <cfRule type="duplicateValues" dxfId="451" priority="151"/>
  </conditionalFormatting>
  <conditionalFormatting sqref="F81">
    <cfRule type="duplicateValues" dxfId="450" priority="149"/>
  </conditionalFormatting>
  <conditionalFormatting sqref="F81">
    <cfRule type="duplicateValues" dxfId="449" priority="148"/>
  </conditionalFormatting>
  <conditionalFormatting sqref="F81">
    <cfRule type="duplicateValues" dxfId="448" priority="147"/>
  </conditionalFormatting>
  <conditionalFormatting sqref="F81">
    <cfRule type="duplicateValues" dxfId="447" priority="145"/>
    <cfRule type="duplicateValues" dxfId="446" priority="146"/>
  </conditionalFormatting>
  <conditionalFormatting sqref="F81">
    <cfRule type="duplicateValues" dxfId="445" priority="144"/>
  </conditionalFormatting>
  <conditionalFormatting sqref="F81">
    <cfRule type="duplicateValues" dxfId="444" priority="143"/>
  </conditionalFormatting>
  <conditionalFormatting sqref="F81">
    <cfRule type="duplicateValues" dxfId="443" priority="142"/>
  </conditionalFormatting>
  <conditionalFormatting sqref="F81">
    <cfRule type="duplicateValues" dxfId="442" priority="140"/>
    <cfRule type="duplicateValues" dxfId="441" priority="141"/>
  </conditionalFormatting>
  <conditionalFormatting sqref="F81">
    <cfRule type="duplicateValues" dxfId="440" priority="138"/>
    <cfRule type="duplicateValues" dxfId="439" priority="139"/>
  </conditionalFormatting>
  <conditionalFormatting sqref="F81">
    <cfRule type="duplicateValues" dxfId="438" priority="137"/>
  </conditionalFormatting>
  <conditionalFormatting sqref="F81">
    <cfRule type="duplicateValues" dxfId="437" priority="136"/>
  </conditionalFormatting>
  <conditionalFormatting sqref="F81">
    <cfRule type="duplicateValues" dxfId="436" priority="135"/>
  </conditionalFormatting>
  <conditionalFormatting sqref="F81">
    <cfRule type="duplicateValues" dxfId="435" priority="134"/>
  </conditionalFormatting>
  <conditionalFormatting sqref="F81">
    <cfRule type="duplicateValues" dxfId="434" priority="133"/>
  </conditionalFormatting>
  <conditionalFormatting sqref="F81">
    <cfRule type="duplicateValues" dxfId="433" priority="132"/>
  </conditionalFormatting>
  <conditionalFormatting sqref="F81">
    <cfRule type="duplicateValues" dxfId="432" priority="131"/>
  </conditionalFormatting>
  <conditionalFormatting sqref="F81">
    <cfRule type="duplicateValues" dxfId="431" priority="129"/>
    <cfRule type="duplicateValues" dxfId="430" priority="130"/>
  </conditionalFormatting>
  <conditionalFormatting sqref="F81">
    <cfRule type="duplicateValues" dxfId="429" priority="128"/>
  </conditionalFormatting>
  <conditionalFormatting sqref="F81">
    <cfRule type="duplicateValues" dxfId="428" priority="127"/>
  </conditionalFormatting>
  <conditionalFormatting sqref="F81">
    <cfRule type="duplicateValues" dxfId="427" priority="126"/>
  </conditionalFormatting>
  <conditionalFormatting sqref="F81">
    <cfRule type="duplicateValues" dxfId="426" priority="125"/>
  </conditionalFormatting>
  <conditionalFormatting sqref="F81">
    <cfRule type="duplicateValues" dxfId="425" priority="123"/>
    <cfRule type="duplicateValues" dxfId="424" priority="124"/>
  </conditionalFormatting>
  <conditionalFormatting sqref="F81">
    <cfRule type="duplicateValues" dxfId="423" priority="122"/>
  </conditionalFormatting>
  <conditionalFormatting sqref="F81">
    <cfRule type="duplicateValues" dxfId="422" priority="121"/>
  </conditionalFormatting>
  <conditionalFormatting sqref="F81">
    <cfRule type="duplicateValues" dxfId="421" priority="120"/>
  </conditionalFormatting>
  <conditionalFormatting sqref="F81">
    <cfRule type="duplicateValues" dxfId="420" priority="119"/>
  </conditionalFormatting>
  <conditionalFormatting sqref="G5">
    <cfRule type="duplicateValues" dxfId="419" priority="118"/>
  </conditionalFormatting>
  <conditionalFormatting sqref="G5">
    <cfRule type="duplicateValues" dxfId="418" priority="117"/>
  </conditionalFormatting>
  <conditionalFormatting sqref="G5">
    <cfRule type="duplicateValues" dxfId="417" priority="116"/>
  </conditionalFormatting>
  <conditionalFormatting sqref="G5">
    <cfRule type="duplicateValues" dxfId="416" priority="115"/>
  </conditionalFormatting>
  <conditionalFormatting sqref="G5">
    <cfRule type="duplicateValues" dxfId="415" priority="114"/>
  </conditionalFormatting>
  <conditionalFormatting sqref="G5">
    <cfRule type="duplicateValues" dxfId="414" priority="112"/>
    <cfRule type="duplicateValues" dxfId="413" priority="113"/>
  </conditionalFormatting>
  <conditionalFormatting sqref="G5">
    <cfRule type="duplicateValues" dxfId="412" priority="111"/>
  </conditionalFormatting>
  <conditionalFormatting sqref="G5">
    <cfRule type="duplicateValues" dxfId="411" priority="110"/>
  </conditionalFormatting>
  <conditionalFormatting sqref="G5">
    <cfRule type="duplicateValues" dxfId="410" priority="109"/>
  </conditionalFormatting>
  <conditionalFormatting sqref="G5">
    <cfRule type="duplicateValues" dxfId="409" priority="107"/>
    <cfRule type="duplicateValues" dxfId="408" priority="108"/>
  </conditionalFormatting>
  <conditionalFormatting sqref="G5">
    <cfRule type="duplicateValues" dxfId="407" priority="106"/>
  </conditionalFormatting>
  <conditionalFormatting sqref="G5">
    <cfRule type="duplicateValues" dxfId="406" priority="105"/>
  </conditionalFormatting>
  <conditionalFormatting sqref="G5">
    <cfRule type="duplicateValues" dxfId="405" priority="104"/>
  </conditionalFormatting>
  <conditionalFormatting sqref="G5">
    <cfRule type="duplicateValues" dxfId="404" priority="103"/>
  </conditionalFormatting>
  <conditionalFormatting sqref="G5">
    <cfRule type="duplicateValues" dxfId="403" priority="102"/>
  </conditionalFormatting>
  <conditionalFormatting sqref="G5">
    <cfRule type="duplicateValues" dxfId="402" priority="101"/>
  </conditionalFormatting>
  <conditionalFormatting sqref="G5">
    <cfRule type="duplicateValues" dxfId="401" priority="100"/>
  </conditionalFormatting>
  <conditionalFormatting sqref="G5">
    <cfRule type="duplicateValues" dxfId="400" priority="99"/>
  </conditionalFormatting>
  <conditionalFormatting sqref="G5">
    <cfRule type="duplicateValues" dxfId="399" priority="97"/>
    <cfRule type="duplicateValues" dxfId="398" priority="98"/>
  </conditionalFormatting>
  <conditionalFormatting sqref="G5">
    <cfRule type="duplicateValues" dxfId="397" priority="96"/>
  </conditionalFormatting>
  <conditionalFormatting sqref="G5">
    <cfRule type="duplicateValues" dxfId="396" priority="95"/>
  </conditionalFormatting>
  <conditionalFormatting sqref="G5">
    <cfRule type="duplicateValues" dxfId="395" priority="94"/>
  </conditionalFormatting>
  <conditionalFormatting sqref="G5">
    <cfRule type="duplicateValues" dxfId="394" priority="93"/>
  </conditionalFormatting>
  <conditionalFormatting sqref="G5">
    <cfRule type="duplicateValues" dxfId="393" priority="92"/>
  </conditionalFormatting>
  <conditionalFormatting sqref="G5">
    <cfRule type="duplicateValues" dxfId="392" priority="91"/>
  </conditionalFormatting>
  <conditionalFormatting sqref="G5">
    <cfRule type="duplicateValues" dxfId="391" priority="90"/>
  </conditionalFormatting>
  <conditionalFormatting sqref="G81">
    <cfRule type="duplicateValues" dxfId="390" priority="89"/>
  </conditionalFormatting>
  <conditionalFormatting sqref="G81">
    <cfRule type="duplicateValues" dxfId="389" priority="87"/>
    <cfRule type="duplicateValues" dxfId="388" priority="88"/>
  </conditionalFormatting>
  <conditionalFormatting sqref="G81">
    <cfRule type="duplicateValues" dxfId="387" priority="86"/>
  </conditionalFormatting>
  <conditionalFormatting sqref="G81">
    <cfRule type="duplicateValues" dxfId="386" priority="85"/>
  </conditionalFormatting>
  <conditionalFormatting sqref="G81">
    <cfRule type="duplicateValues" dxfId="385" priority="84"/>
  </conditionalFormatting>
  <conditionalFormatting sqref="G81">
    <cfRule type="duplicateValues" dxfId="384" priority="82"/>
    <cfRule type="duplicateValues" dxfId="383" priority="83"/>
  </conditionalFormatting>
  <conditionalFormatting sqref="G81">
    <cfRule type="duplicateValues" dxfId="382" priority="81"/>
  </conditionalFormatting>
  <conditionalFormatting sqref="G81">
    <cfRule type="duplicateValues" dxfId="381" priority="80"/>
  </conditionalFormatting>
  <conditionalFormatting sqref="G81">
    <cfRule type="duplicateValues" dxfId="380" priority="79"/>
  </conditionalFormatting>
  <conditionalFormatting sqref="G81">
    <cfRule type="duplicateValues" dxfId="379" priority="77"/>
    <cfRule type="duplicateValues" dxfId="378" priority="78"/>
  </conditionalFormatting>
  <conditionalFormatting sqref="G81">
    <cfRule type="duplicateValues" dxfId="377" priority="75"/>
    <cfRule type="duplicateValues" dxfId="376" priority="76"/>
  </conditionalFormatting>
  <conditionalFormatting sqref="G81">
    <cfRule type="duplicateValues" dxfId="375" priority="74"/>
  </conditionalFormatting>
  <conditionalFormatting sqref="G81">
    <cfRule type="duplicateValues" dxfId="374" priority="73"/>
  </conditionalFormatting>
  <conditionalFormatting sqref="G81">
    <cfRule type="duplicateValues" dxfId="373" priority="72"/>
  </conditionalFormatting>
  <conditionalFormatting sqref="G81">
    <cfRule type="duplicateValues" dxfId="372" priority="71"/>
  </conditionalFormatting>
  <conditionalFormatting sqref="G81">
    <cfRule type="duplicateValues" dxfId="371" priority="70"/>
  </conditionalFormatting>
  <conditionalFormatting sqref="G81">
    <cfRule type="duplicateValues" dxfId="370" priority="69"/>
  </conditionalFormatting>
  <conditionalFormatting sqref="G81">
    <cfRule type="duplicateValues" dxfId="369" priority="68"/>
  </conditionalFormatting>
  <conditionalFormatting sqref="G81">
    <cfRule type="duplicateValues" dxfId="368" priority="66"/>
    <cfRule type="duplicateValues" dxfId="367" priority="67"/>
  </conditionalFormatting>
  <conditionalFormatting sqref="G81">
    <cfRule type="duplicateValues" dxfId="366" priority="65"/>
  </conditionalFormatting>
  <conditionalFormatting sqref="G81">
    <cfRule type="duplicateValues" dxfId="365" priority="64"/>
  </conditionalFormatting>
  <conditionalFormatting sqref="G81">
    <cfRule type="duplicateValues" dxfId="364" priority="63"/>
  </conditionalFormatting>
  <conditionalFormatting sqref="G81">
    <cfRule type="duplicateValues" dxfId="363" priority="62"/>
  </conditionalFormatting>
  <conditionalFormatting sqref="G81">
    <cfRule type="duplicateValues" dxfId="362" priority="60"/>
    <cfRule type="duplicateValues" dxfId="361" priority="61"/>
  </conditionalFormatting>
  <conditionalFormatting sqref="G81">
    <cfRule type="duplicateValues" dxfId="360" priority="59"/>
  </conditionalFormatting>
  <conditionalFormatting sqref="G81">
    <cfRule type="duplicateValues" dxfId="359" priority="58"/>
  </conditionalFormatting>
  <conditionalFormatting sqref="G81">
    <cfRule type="duplicateValues" dxfId="358" priority="57"/>
  </conditionalFormatting>
  <conditionalFormatting sqref="G81">
    <cfRule type="duplicateValues" dxfId="357" priority="56"/>
  </conditionalFormatting>
  <conditionalFormatting sqref="G1:G1048576">
    <cfRule type="duplicateValues" dxfId="356" priority="2"/>
  </conditionalFormatting>
  <conditionalFormatting sqref="F1:F1048576">
    <cfRule type="duplicateValues" dxfId="355" priority="1"/>
  </conditionalFormatting>
  <conditionalFormatting sqref="F640:F647">
    <cfRule type="duplicateValues" dxfId="354" priority="326518"/>
    <cfRule type="duplicateValues" dxfId="353" priority="326519"/>
  </conditionalFormatting>
  <conditionalFormatting sqref="G640:G647">
    <cfRule type="duplicateValues" dxfId="352" priority="326522"/>
  </conditionalFormatting>
  <conditionalFormatting sqref="F640:F647">
    <cfRule type="duplicateValues" dxfId="351" priority="326524"/>
  </conditionalFormatting>
  <conditionalFormatting sqref="G640:G647">
    <cfRule type="duplicateValues" dxfId="350" priority="326526"/>
    <cfRule type="duplicateValues" dxfId="349" priority="326527"/>
  </conditionalFormatting>
  <pageMargins left="0.7" right="0.7" top="0.75" bottom="0.75" header="0.3" footer="0.3"/>
  <pageSetup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B1:T104"/>
  <sheetViews>
    <sheetView showGridLines="0" topLeftCell="A3" zoomScale="85" zoomScaleNormal="85" workbookViewId="0">
      <selection activeCell="E35" sqref="E35"/>
    </sheetView>
  </sheetViews>
  <sheetFormatPr defaultRowHeight="12.75"/>
  <cols>
    <col min="1" max="1" width="3.42578125" style="177" bestFit="1" customWidth="1"/>
    <col min="2" max="2" width="37.42578125" style="177" customWidth="1"/>
    <col min="3" max="4" width="16.28515625" style="177" bestFit="1" customWidth="1"/>
    <col min="5" max="5" width="15.28515625" style="177" customWidth="1"/>
    <col min="6" max="6" width="16.85546875" style="177" bestFit="1" customWidth="1"/>
    <col min="7" max="7" width="4.85546875" style="177" bestFit="1" customWidth="1"/>
    <col min="8" max="8" width="3.7109375" style="177" customWidth="1"/>
    <col min="9" max="9" width="35.7109375" style="177" bestFit="1" customWidth="1"/>
    <col min="10" max="10" width="14.28515625" style="177" bestFit="1" customWidth="1"/>
    <col min="11" max="11" width="13.140625" style="177" bestFit="1" customWidth="1"/>
    <col min="12" max="12" width="15.28515625" style="177" bestFit="1" customWidth="1"/>
    <col min="13" max="13" width="17.85546875" style="177" bestFit="1" customWidth="1"/>
    <col min="14" max="15" width="3.7109375" style="177" customWidth="1"/>
    <col min="16" max="16" width="28.140625" style="177" bestFit="1" customWidth="1"/>
    <col min="17" max="17" width="14.28515625" style="177" bestFit="1" customWidth="1"/>
    <col min="18" max="18" width="18" style="177" bestFit="1" customWidth="1"/>
    <col min="19" max="19" width="16.5703125" style="177" customWidth="1"/>
    <col min="20" max="20" width="15.28515625" style="177" bestFit="1" customWidth="1"/>
    <col min="21" max="16384" width="9.140625" style="177"/>
  </cols>
  <sheetData>
    <row r="1" spans="2:20" ht="15">
      <c r="C1" s="253"/>
      <c r="D1" s="253"/>
      <c r="E1" s="253"/>
      <c r="F1" s="253"/>
    </row>
    <row r="3" spans="2:20" ht="15.75">
      <c r="B3" s="393">
        <f>+RANGKUMAN!D1</f>
        <v>42971</v>
      </c>
      <c r="I3" s="393">
        <f>+B3</f>
        <v>42971</v>
      </c>
      <c r="P3" s="393">
        <f>+I3</f>
        <v>42971</v>
      </c>
    </row>
    <row r="4" spans="2:20">
      <c r="B4" s="228" t="s">
        <v>4</v>
      </c>
      <c r="C4" s="397" t="s">
        <v>10</v>
      </c>
      <c r="D4" s="397" t="s">
        <v>26</v>
      </c>
      <c r="E4" s="397" t="s">
        <v>27</v>
      </c>
      <c r="F4" s="397" t="s">
        <v>28</v>
      </c>
      <c r="G4" s="394"/>
      <c r="I4" s="254" t="s">
        <v>1</v>
      </c>
      <c r="J4" s="398" t="s">
        <v>10</v>
      </c>
      <c r="K4" s="398" t="s">
        <v>26</v>
      </c>
      <c r="L4" s="398" t="s">
        <v>27</v>
      </c>
      <c r="M4" s="398" t="s">
        <v>28</v>
      </c>
      <c r="P4" s="399" t="s">
        <v>13</v>
      </c>
      <c r="Q4" s="400" t="s">
        <v>10</v>
      </c>
      <c r="R4" s="400" t="s">
        <v>26</v>
      </c>
      <c r="S4" s="400" t="s">
        <v>27</v>
      </c>
      <c r="T4" s="400" t="s">
        <v>28</v>
      </c>
    </row>
    <row r="5" spans="2:20" ht="15">
      <c r="B5" s="260" t="s">
        <v>43</v>
      </c>
      <c r="C5" s="253">
        <f>+PAGI!C9</f>
        <v>40082786.200000003</v>
      </c>
      <c r="D5" s="253">
        <f>+PAGI!G9</f>
        <v>17577169.09</v>
      </c>
      <c r="E5" s="253">
        <f>+PAGI!K9</f>
        <v>33823060.579999998</v>
      </c>
      <c r="F5" s="253">
        <f>+PAGI!O9</f>
        <v>600063.81999999995</v>
      </c>
      <c r="G5" s="392"/>
      <c r="I5" s="260" t="s">
        <v>43</v>
      </c>
      <c r="J5" s="253">
        <f>+'REK VALAS'!E18</f>
        <v>16015690.6</v>
      </c>
      <c r="K5" s="253">
        <f>+'REK VALAS'!E14</f>
        <v>3246878.74</v>
      </c>
      <c r="L5" s="253">
        <f>+'REK VALAS'!E10</f>
        <v>185107431</v>
      </c>
      <c r="M5" s="253">
        <f>+'REK VALAS'!E26</f>
        <v>198892807.51000023</v>
      </c>
      <c r="P5" s="260" t="s">
        <v>43</v>
      </c>
      <c r="Q5" s="253">
        <f>+'REK VALAS'!E20</f>
        <v>114846.03</v>
      </c>
      <c r="R5" s="253">
        <f>+'REK VALAS'!E15</f>
        <v>9531776.4499999993</v>
      </c>
      <c r="S5" s="253">
        <f>+'REK VALAS'!E6</f>
        <v>437029.55</v>
      </c>
      <c r="T5" s="253">
        <f>+'REK VALAS'!D28</f>
        <v>0</v>
      </c>
    </row>
    <row r="6" spans="2:20" ht="15">
      <c r="B6" s="260" t="s">
        <v>311</v>
      </c>
      <c r="C6" s="253">
        <v>0</v>
      </c>
      <c r="D6" s="253">
        <v>0</v>
      </c>
      <c r="E6" s="253">
        <v>0</v>
      </c>
      <c r="F6" s="253">
        <v>0</v>
      </c>
      <c r="G6" s="392"/>
      <c r="I6" s="260" t="s">
        <v>311</v>
      </c>
      <c r="J6" s="253">
        <v>0</v>
      </c>
      <c r="K6" s="253">
        <v>0</v>
      </c>
      <c r="L6" s="253">
        <v>0</v>
      </c>
      <c r="M6" s="253">
        <v>0</v>
      </c>
      <c r="P6" s="260" t="s">
        <v>311</v>
      </c>
      <c r="Q6" s="253">
        <v>0</v>
      </c>
      <c r="R6" s="253">
        <v>0</v>
      </c>
      <c r="S6" s="253">
        <v>0</v>
      </c>
      <c r="T6" s="253">
        <v>0</v>
      </c>
    </row>
    <row r="7" spans="2:20" ht="15">
      <c r="B7" s="260" t="s">
        <v>699</v>
      </c>
      <c r="C7" s="253">
        <v>0</v>
      </c>
      <c r="D7" s="253">
        <v>0</v>
      </c>
      <c r="E7" s="253">
        <v>0</v>
      </c>
      <c r="F7" s="253">
        <v>0</v>
      </c>
      <c r="G7" s="392"/>
      <c r="I7" s="260" t="s">
        <v>699</v>
      </c>
      <c r="J7" s="253">
        <v>0</v>
      </c>
      <c r="K7" s="252">
        <v>0</v>
      </c>
      <c r="L7" s="253">
        <v>0</v>
      </c>
      <c r="M7" s="253">
        <v>0</v>
      </c>
      <c r="P7" s="260" t="s">
        <v>699</v>
      </c>
      <c r="Q7" s="253">
        <v>0</v>
      </c>
      <c r="R7" s="252">
        <v>0</v>
      </c>
      <c r="S7" s="253">
        <v>0</v>
      </c>
      <c r="T7" s="253">
        <v>0</v>
      </c>
    </row>
    <row r="8" spans="2:20">
      <c r="B8" s="260" t="s">
        <v>294</v>
      </c>
      <c r="C8" s="261"/>
      <c r="D8" s="261"/>
      <c r="E8" s="261"/>
      <c r="F8" s="261"/>
      <c r="G8" s="261"/>
      <c r="I8" s="260" t="s">
        <v>294</v>
      </c>
      <c r="J8" s="261"/>
      <c r="K8" s="261"/>
      <c r="L8" s="261"/>
      <c r="M8" s="261"/>
      <c r="P8" s="260" t="s">
        <v>294</v>
      </c>
      <c r="Q8" s="261"/>
      <c r="R8" s="261"/>
      <c r="S8" s="261"/>
      <c r="T8" s="261"/>
    </row>
    <row r="9" spans="2:20" ht="15">
      <c r="B9" s="325" t="s">
        <v>692</v>
      </c>
      <c r="C9" s="253"/>
      <c r="D9" s="253"/>
      <c r="E9" s="253">
        <v>5073621</v>
      </c>
      <c r="F9" s="253"/>
      <c r="G9" s="392"/>
      <c r="I9" s="325"/>
      <c r="J9" s="253"/>
      <c r="K9" s="253"/>
      <c r="L9" s="253"/>
      <c r="M9" s="253"/>
      <c r="P9" s="325" t="s">
        <v>820</v>
      </c>
      <c r="Q9" s="253"/>
      <c r="R9" s="253"/>
      <c r="S9" s="253">
        <v>40755</v>
      </c>
      <c r="T9" s="253"/>
    </row>
    <row r="10" spans="2:20" ht="15">
      <c r="B10" s="325" t="s">
        <v>693</v>
      </c>
      <c r="C10" s="253"/>
      <c r="D10" s="253"/>
      <c r="E10" s="253">
        <v>19776188.039999999</v>
      </c>
      <c r="F10" s="253"/>
      <c r="G10" s="392"/>
      <c r="I10" s="325"/>
      <c r="J10" s="253"/>
      <c r="K10" s="253"/>
      <c r="L10" s="253"/>
      <c r="M10" s="253"/>
      <c r="P10" s="325"/>
      <c r="Q10" s="253"/>
      <c r="R10" s="253"/>
      <c r="S10" s="253"/>
      <c r="T10" s="253"/>
    </row>
    <row r="11" spans="2:20" ht="15">
      <c r="B11" s="325" t="s">
        <v>487</v>
      </c>
      <c r="C11" s="253"/>
      <c r="D11" s="253"/>
      <c r="E11" s="253">
        <v>11404.07</v>
      </c>
      <c r="F11" s="253"/>
      <c r="G11" s="392"/>
      <c r="I11" s="325"/>
      <c r="J11" s="253"/>
      <c r="K11" s="253"/>
      <c r="L11" s="253"/>
      <c r="M11" s="253"/>
      <c r="P11" s="325"/>
      <c r="Q11" s="253"/>
      <c r="R11" s="253"/>
      <c r="S11" s="253"/>
      <c r="T11" s="253"/>
    </row>
    <row r="12" spans="2:20" ht="15">
      <c r="B12" s="325" t="s">
        <v>684</v>
      </c>
      <c r="C12" s="253"/>
      <c r="D12" s="253"/>
      <c r="E12" s="253">
        <v>4717.6899999999996</v>
      </c>
      <c r="F12" s="253"/>
      <c r="G12" s="392"/>
      <c r="I12" s="325"/>
      <c r="J12" s="253"/>
      <c r="K12" s="253"/>
      <c r="L12" s="253"/>
      <c r="M12" s="253"/>
      <c r="P12" s="325"/>
      <c r="Q12" s="253"/>
      <c r="R12" s="253"/>
      <c r="S12" s="253"/>
      <c r="T12" s="253"/>
    </row>
    <row r="13" spans="2:20" ht="15">
      <c r="B13" s="325" t="s">
        <v>684</v>
      </c>
      <c r="C13" s="253"/>
      <c r="D13" s="253"/>
      <c r="E13" s="253">
        <v>462031.35</v>
      </c>
      <c r="F13" s="253"/>
      <c r="G13" s="392"/>
      <c r="I13" s="325"/>
      <c r="J13" s="253"/>
      <c r="K13" s="253"/>
      <c r="L13" s="253"/>
      <c r="M13" s="253"/>
      <c r="P13" s="325"/>
      <c r="Q13" s="253"/>
      <c r="R13" s="253"/>
      <c r="S13" s="253"/>
      <c r="T13" s="253"/>
    </row>
    <row r="14" spans="2:20" ht="15">
      <c r="B14" s="325" t="s">
        <v>684</v>
      </c>
      <c r="C14" s="253"/>
      <c r="D14" s="253"/>
      <c r="E14" s="253">
        <v>63952.54</v>
      </c>
      <c r="F14" s="253"/>
      <c r="G14" s="392"/>
      <c r="I14" s="325"/>
      <c r="J14" s="253"/>
      <c r="K14" s="253"/>
      <c r="L14" s="253"/>
      <c r="M14" s="253"/>
      <c r="P14" s="325"/>
      <c r="Q14" s="253"/>
      <c r="R14" s="253"/>
      <c r="S14" s="253"/>
      <c r="T14" s="253"/>
    </row>
    <row r="15" spans="2:20" ht="15">
      <c r="B15" s="325" t="s">
        <v>682</v>
      </c>
      <c r="C15" s="253"/>
      <c r="D15" s="253">
        <v>504124</v>
      </c>
      <c r="E15" s="253"/>
      <c r="F15" s="253"/>
      <c r="G15" s="392"/>
      <c r="I15" s="325"/>
      <c r="J15" s="253"/>
      <c r="K15" s="253"/>
      <c r="L15" s="253"/>
      <c r="M15" s="253"/>
      <c r="P15" s="325"/>
      <c r="Q15" s="253"/>
      <c r="R15" s="253"/>
      <c r="S15" s="253"/>
      <c r="T15" s="253"/>
    </row>
    <row r="16" spans="2:20" ht="15">
      <c r="B16" s="325" t="s">
        <v>200</v>
      </c>
      <c r="C16" s="253">
        <v>6204375</v>
      </c>
      <c r="D16" s="253"/>
      <c r="E16" s="253"/>
      <c r="F16" s="253"/>
      <c r="G16" s="392"/>
      <c r="I16" s="325"/>
      <c r="J16" s="253"/>
      <c r="K16" s="253"/>
      <c r="L16" s="253"/>
      <c r="M16" s="253"/>
      <c r="P16" s="325"/>
      <c r="Q16" s="253"/>
      <c r="R16" s="253"/>
      <c r="S16" s="253"/>
      <c r="T16" s="253"/>
    </row>
    <row r="17" spans="2:20" ht="15">
      <c r="B17" s="325" t="s">
        <v>194</v>
      </c>
      <c r="C17" s="253">
        <v>12383801.369999999</v>
      </c>
      <c r="D17" s="253"/>
      <c r="E17" s="253"/>
      <c r="F17" s="253"/>
      <c r="G17" s="392"/>
      <c r="I17" s="325"/>
      <c r="J17" s="253"/>
      <c r="K17" s="253"/>
      <c r="L17" s="253"/>
      <c r="M17" s="253"/>
      <c r="P17" s="325"/>
      <c r="Q17" s="253"/>
      <c r="R17" s="253"/>
      <c r="S17" s="253"/>
      <c r="T17" s="253"/>
    </row>
    <row r="18" spans="2:20" ht="15">
      <c r="B18" s="325" t="s">
        <v>195</v>
      </c>
      <c r="C18" s="253">
        <v>268166.57</v>
      </c>
      <c r="D18" s="253"/>
      <c r="E18" s="253"/>
      <c r="F18" s="253"/>
      <c r="G18" s="392"/>
      <c r="I18" s="325"/>
      <c r="J18" s="253"/>
      <c r="K18" s="253"/>
      <c r="L18" s="253"/>
      <c r="M18" s="253"/>
      <c r="P18" s="325"/>
      <c r="Q18" s="253"/>
      <c r="R18" s="253"/>
      <c r="S18" s="253"/>
      <c r="T18" s="253"/>
    </row>
    <row r="19" spans="2:20" ht="15">
      <c r="B19" s="325" t="s">
        <v>199</v>
      </c>
      <c r="C19" s="253">
        <v>165547.72</v>
      </c>
      <c r="D19" s="253"/>
      <c r="E19" s="253"/>
      <c r="F19" s="253"/>
      <c r="G19" s="392"/>
      <c r="I19" s="325"/>
      <c r="J19" s="253"/>
      <c r="K19" s="253"/>
      <c r="L19" s="253"/>
      <c r="M19" s="253"/>
      <c r="P19" s="325"/>
      <c r="Q19" s="253"/>
      <c r="R19" s="253"/>
      <c r="S19" s="253"/>
      <c r="T19" s="253"/>
    </row>
    <row r="20" spans="2:20" ht="15">
      <c r="B20" s="325" t="s">
        <v>199</v>
      </c>
      <c r="C20" s="253">
        <v>187486.35</v>
      </c>
      <c r="D20" s="253"/>
      <c r="E20" s="253"/>
      <c r="F20" s="253"/>
      <c r="G20" s="392"/>
      <c r="I20" s="325"/>
      <c r="J20" s="253"/>
      <c r="K20" s="253"/>
      <c r="L20" s="253"/>
      <c r="M20" s="253"/>
      <c r="P20" s="325"/>
      <c r="Q20" s="253"/>
      <c r="R20" s="253"/>
      <c r="S20" s="253"/>
      <c r="T20" s="253"/>
    </row>
    <row r="21" spans="2:20" ht="15">
      <c r="B21" s="325" t="s">
        <v>199</v>
      </c>
      <c r="C21" s="253">
        <v>277282.78000000003</v>
      </c>
      <c r="D21" s="253"/>
      <c r="E21" s="253"/>
      <c r="F21" s="253"/>
      <c r="G21" s="392"/>
      <c r="I21" s="325"/>
      <c r="J21" s="253"/>
      <c r="K21" s="253"/>
      <c r="L21" s="253"/>
      <c r="M21" s="253"/>
      <c r="P21" s="325"/>
      <c r="Q21" s="253"/>
      <c r="R21" s="253"/>
      <c r="S21" s="253"/>
      <c r="T21" s="253"/>
    </row>
    <row r="22" spans="2:20" ht="15">
      <c r="B22" s="325" t="s">
        <v>298</v>
      </c>
      <c r="C22" s="253">
        <v>3699041.87</v>
      </c>
      <c r="D22" s="253"/>
      <c r="E22" s="253"/>
      <c r="F22" s="253"/>
      <c r="G22" s="392"/>
      <c r="I22" s="325"/>
      <c r="J22" s="253"/>
      <c r="K22" s="253"/>
      <c r="L22" s="253"/>
      <c r="M22" s="253"/>
      <c r="P22" s="325"/>
      <c r="Q22" s="253"/>
      <c r="R22" s="253"/>
      <c r="S22" s="253"/>
      <c r="T22" s="253"/>
    </row>
    <row r="23" spans="2:20" ht="15">
      <c r="B23" s="325" t="s">
        <v>272</v>
      </c>
      <c r="C23" s="253">
        <v>535795.47</v>
      </c>
      <c r="D23" s="253"/>
      <c r="E23" s="253"/>
      <c r="F23" s="253"/>
      <c r="G23" s="392"/>
      <c r="I23" s="325"/>
      <c r="J23" s="253"/>
      <c r="K23" s="253"/>
      <c r="L23" s="253"/>
      <c r="M23" s="253"/>
      <c r="P23" s="325"/>
      <c r="Q23" s="253"/>
      <c r="R23" s="253"/>
      <c r="S23" s="253"/>
      <c r="T23" s="253"/>
    </row>
    <row r="24" spans="2:20" ht="15">
      <c r="B24" s="325" t="s">
        <v>192</v>
      </c>
      <c r="C24" s="253">
        <v>6301688.7800000003</v>
      </c>
      <c r="D24" s="253"/>
      <c r="E24" s="253"/>
      <c r="F24" s="253"/>
      <c r="G24" s="392"/>
      <c r="I24" s="325"/>
      <c r="J24" s="253"/>
      <c r="K24" s="253"/>
      <c r="L24" s="253"/>
      <c r="M24" s="253"/>
      <c r="P24" s="325"/>
      <c r="Q24" s="253"/>
      <c r="R24" s="253"/>
      <c r="S24" s="253"/>
      <c r="T24" s="253"/>
    </row>
    <row r="25" spans="2:20" ht="15">
      <c r="B25" s="260" t="s">
        <v>54</v>
      </c>
      <c r="C25" s="253">
        <f>+C5+C6+C7-(SUM(C9:C24))</f>
        <v>10059600.290000003</v>
      </c>
      <c r="D25" s="253">
        <f>+D5+D6+D7-(SUM(D9:D24))</f>
        <v>17073045.09</v>
      </c>
      <c r="E25" s="253">
        <f>+E5+E6+E7-(SUM(E9:E24))</f>
        <v>8431145.8899999969</v>
      </c>
      <c r="F25" s="253">
        <f>+F5+F6+F7-(SUM(F9:F24))</f>
        <v>600063.81999999995</v>
      </c>
      <c r="G25" s="392"/>
      <c r="I25" s="260" t="s">
        <v>54</v>
      </c>
      <c r="J25" s="253">
        <f>+J5+J6+J7-(SUM(J9:J24))</f>
        <v>16015690.6</v>
      </c>
      <c r="K25" s="253">
        <f>+K5+K6+K7-(SUM(K9:K24))</f>
        <v>3246878.74</v>
      </c>
      <c r="L25" s="253">
        <f>+L5+L6+L7-(SUM(L9:L24))</f>
        <v>185107431</v>
      </c>
      <c r="M25" s="253">
        <f>+M5+M6+M7-(SUM(M9:M24))</f>
        <v>198892807.51000023</v>
      </c>
      <c r="P25" s="260" t="s">
        <v>54</v>
      </c>
      <c r="Q25" s="253">
        <f>+Q5+Q6+Q7-(SUM(Q9:Q24))</f>
        <v>114846.03</v>
      </c>
      <c r="R25" s="253">
        <f>+R5+R6+R7-(SUM(R9:R24))</f>
        <v>9531776.4499999993</v>
      </c>
      <c r="S25" s="253">
        <f>+S5+S6+S7-(SUM(S9:S24))</f>
        <v>396274.55</v>
      </c>
      <c r="T25" s="253">
        <f>+T5+T6+T7-(SUM(T9:T24))</f>
        <v>0</v>
      </c>
    </row>
    <row r="26" spans="2:20" ht="15">
      <c r="B26" s="260"/>
      <c r="C26" s="401" t="str">
        <f>IF(C25 &lt; 0,"KURANG", "-")</f>
        <v>-</v>
      </c>
      <c r="D26" s="401" t="str">
        <f>IF(D25 &lt; 0,"KURANG", "-")</f>
        <v>-</v>
      </c>
      <c r="E26" s="401" t="str">
        <f>IF(E25 &lt; 0,"KURANG", "-")</f>
        <v>-</v>
      </c>
      <c r="F26" s="401" t="str">
        <f>IF(F25 &lt; 0,"KURANG", "-")</f>
        <v>-</v>
      </c>
      <c r="G26" s="394"/>
      <c r="I26" s="260"/>
      <c r="J26" s="401" t="str">
        <f>IF(J25 &lt; 0,"KURANG", "-")</f>
        <v>-</v>
      </c>
      <c r="K26" s="401" t="str">
        <f>IF(K25 &lt; 0,"KURANG", "-")</f>
        <v>-</v>
      </c>
      <c r="L26" s="401" t="str">
        <f>IF(L25 &lt; 0,"KURANG", "-")</f>
        <v>-</v>
      </c>
      <c r="M26" s="401" t="str">
        <f>IF(M25 &lt; 0,"KURANG", "-")</f>
        <v>-</v>
      </c>
      <c r="P26" s="260"/>
      <c r="Q26" s="401" t="str">
        <f>IF(Q25 &lt; 0,"KURANG", "-")</f>
        <v>-</v>
      </c>
      <c r="R26" s="401" t="str">
        <f>IF(R25 &lt; 0,"KURANG", "-")</f>
        <v>-</v>
      </c>
      <c r="S26" s="401" t="str">
        <f>IF(S25 &lt; 0,"KURANG", "-")</f>
        <v>-</v>
      </c>
      <c r="T26" s="401" t="str">
        <f>IF(T25 &lt; 0,"KURANG", "-")</f>
        <v>-</v>
      </c>
    </row>
    <row r="27" spans="2:20" ht="15.75">
      <c r="B27" s="393">
        <f>+RANGKUMAN!C28</f>
        <v>42972</v>
      </c>
      <c r="G27" s="392"/>
      <c r="I27" s="393">
        <f>+B27</f>
        <v>42972</v>
      </c>
      <c r="P27" s="393">
        <f>+I27</f>
        <v>42972</v>
      </c>
    </row>
    <row r="28" spans="2:20">
      <c r="B28" s="228" t="s">
        <v>4</v>
      </c>
      <c r="C28" s="397" t="s">
        <v>10</v>
      </c>
      <c r="D28" s="397" t="s">
        <v>26</v>
      </c>
      <c r="E28" s="397" t="s">
        <v>27</v>
      </c>
      <c r="F28" s="397" t="s">
        <v>28</v>
      </c>
      <c r="G28" s="394"/>
      <c r="I28" s="254" t="s">
        <v>1</v>
      </c>
      <c r="J28" s="398" t="s">
        <v>10</v>
      </c>
      <c r="K28" s="398" t="s">
        <v>26</v>
      </c>
      <c r="L28" s="398" t="s">
        <v>27</v>
      </c>
      <c r="M28" s="398" t="s">
        <v>28</v>
      </c>
      <c r="P28" s="399" t="s">
        <v>13</v>
      </c>
      <c r="Q28" s="400" t="s">
        <v>10</v>
      </c>
      <c r="R28" s="400" t="s">
        <v>26</v>
      </c>
      <c r="S28" s="400" t="s">
        <v>27</v>
      </c>
      <c r="T28" s="400" t="s">
        <v>28</v>
      </c>
    </row>
    <row r="29" spans="2:20" ht="15">
      <c r="B29" s="260" t="s">
        <v>43</v>
      </c>
      <c r="C29" s="253">
        <f>+C25</f>
        <v>10059600.290000003</v>
      </c>
      <c r="D29" s="253">
        <f>+D25</f>
        <v>17073045.09</v>
      </c>
      <c r="E29" s="253">
        <f>+E25</f>
        <v>8431145.8899999969</v>
      </c>
      <c r="F29" s="253">
        <f>+F25</f>
        <v>600063.81999999995</v>
      </c>
      <c r="G29" s="392"/>
      <c r="I29" s="260" t="s">
        <v>43</v>
      </c>
      <c r="J29" s="253">
        <f>+J25</f>
        <v>16015690.6</v>
      </c>
      <c r="K29" s="253">
        <f>+K25</f>
        <v>3246878.74</v>
      </c>
      <c r="L29" s="253">
        <f>+L25</f>
        <v>185107431</v>
      </c>
      <c r="M29" s="253">
        <f>+M25</f>
        <v>198892807.51000023</v>
      </c>
      <c r="P29" s="260" t="s">
        <v>43</v>
      </c>
      <c r="Q29" s="253">
        <f>+Q25</f>
        <v>114846.03</v>
      </c>
      <c r="R29" s="253">
        <f>+R25</f>
        <v>9531776.4499999993</v>
      </c>
      <c r="S29" s="253">
        <f>+S25</f>
        <v>396274.55</v>
      </c>
      <c r="T29" s="253">
        <f>+T25</f>
        <v>0</v>
      </c>
    </row>
    <row r="30" spans="2:20" ht="15">
      <c r="B30" s="260" t="s">
        <v>311</v>
      </c>
      <c r="C30" s="253">
        <v>0</v>
      </c>
      <c r="D30" s="253">
        <v>0</v>
      </c>
      <c r="E30" s="253">
        <v>0</v>
      </c>
      <c r="F30" s="253">
        <v>0</v>
      </c>
      <c r="G30" s="392"/>
      <c r="I30" s="260" t="s">
        <v>311</v>
      </c>
      <c r="J30" s="253">
        <v>0</v>
      </c>
      <c r="K30" s="253">
        <v>0</v>
      </c>
      <c r="L30" s="253">
        <v>0</v>
      </c>
      <c r="M30" s="253">
        <v>0</v>
      </c>
      <c r="P30" s="260" t="s">
        <v>311</v>
      </c>
      <c r="Q30" s="253">
        <v>0</v>
      </c>
      <c r="R30" s="253">
        <v>0</v>
      </c>
      <c r="S30" s="253">
        <v>0</v>
      </c>
      <c r="T30" s="253">
        <v>0</v>
      </c>
    </row>
    <row r="31" spans="2:20" ht="15">
      <c r="B31" s="260" t="s">
        <v>699</v>
      </c>
      <c r="C31" s="253">
        <v>0</v>
      </c>
      <c r="D31" s="253">
        <v>0</v>
      </c>
      <c r="E31" s="253">
        <v>0</v>
      </c>
      <c r="F31" s="253">
        <v>0</v>
      </c>
      <c r="G31" s="392"/>
      <c r="I31" s="260" t="s">
        <v>699</v>
      </c>
      <c r="J31" s="253">
        <v>0</v>
      </c>
      <c r="K31" s="253">
        <v>0</v>
      </c>
      <c r="L31" s="253">
        <v>0</v>
      </c>
      <c r="M31" s="253">
        <v>0</v>
      </c>
      <c r="P31" s="260" t="s">
        <v>699</v>
      </c>
      <c r="Q31" s="253">
        <v>0</v>
      </c>
      <c r="R31" s="253">
        <v>0</v>
      </c>
      <c r="S31" s="253">
        <v>0</v>
      </c>
      <c r="T31" s="253">
        <v>0</v>
      </c>
    </row>
    <row r="32" spans="2:20" ht="15">
      <c r="B32" s="260" t="s">
        <v>294</v>
      </c>
      <c r="C32" s="261"/>
      <c r="D32" s="261"/>
      <c r="E32" s="261"/>
      <c r="F32" s="261"/>
      <c r="G32" s="392"/>
      <c r="I32" s="260" t="s">
        <v>294</v>
      </c>
      <c r="J32" s="261"/>
      <c r="K32" s="261"/>
      <c r="L32" s="261"/>
      <c r="M32" s="261"/>
      <c r="P32" s="260" t="s">
        <v>294</v>
      </c>
      <c r="Q32" s="261"/>
      <c r="R32" s="261"/>
      <c r="S32" s="261"/>
      <c r="T32" s="261"/>
    </row>
    <row r="33" spans="2:20" ht="15">
      <c r="B33" s="325" t="s">
        <v>197</v>
      </c>
      <c r="C33" s="253"/>
      <c r="D33" s="253"/>
      <c r="E33" s="253">
        <v>2234108.7000000002</v>
      </c>
      <c r="F33" s="253"/>
      <c r="G33" s="392"/>
      <c r="I33" s="325" t="s">
        <v>811</v>
      </c>
      <c r="J33" s="253"/>
      <c r="K33" s="253">
        <v>120780</v>
      </c>
      <c r="L33" s="253"/>
      <c r="M33" s="253"/>
      <c r="P33" s="325" t="s">
        <v>803</v>
      </c>
      <c r="Q33" s="253"/>
      <c r="R33" s="253">
        <v>3980872.65</v>
      </c>
      <c r="S33" s="253"/>
      <c r="T33" s="253"/>
    </row>
    <row r="34" spans="2:20" ht="15">
      <c r="B34" s="325" t="s">
        <v>682</v>
      </c>
      <c r="C34" s="253"/>
      <c r="D34" s="253">
        <v>446593</v>
      </c>
      <c r="E34" s="253"/>
      <c r="F34" s="253"/>
      <c r="G34" s="392"/>
      <c r="I34" s="325"/>
      <c r="J34" s="253"/>
      <c r="K34" s="253"/>
      <c r="L34" s="253"/>
      <c r="M34" s="253"/>
      <c r="P34" s="325" t="s">
        <v>682</v>
      </c>
      <c r="Q34" s="253"/>
      <c r="R34" s="253">
        <v>2787920</v>
      </c>
      <c r="S34" s="253"/>
      <c r="T34" s="253"/>
    </row>
    <row r="35" spans="2:20" ht="15">
      <c r="B35" s="325" t="s">
        <v>682</v>
      </c>
      <c r="C35" s="253"/>
      <c r="D35" s="253">
        <v>210417</v>
      </c>
      <c r="E35" s="253"/>
      <c r="F35" s="253"/>
      <c r="G35" s="392"/>
      <c r="I35" s="325"/>
      <c r="J35" s="253"/>
      <c r="K35" s="253"/>
      <c r="L35" s="253"/>
      <c r="M35" s="253"/>
      <c r="P35" s="325" t="s">
        <v>682</v>
      </c>
      <c r="Q35" s="253"/>
      <c r="R35" s="253">
        <v>632840.57999999996</v>
      </c>
      <c r="S35" s="253"/>
      <c r="T35" s="253"/>
    </row>
    <row r="36" spans="2:20" ht="15">
      <c r="B36" s="325" t="s">
        <v>682</v>
      </c>
      <c r="C36" s="253"/>
      <c r="D36" s="253">
        <v>100643</v>
      </c>
      <c r="E36" s="253"/>
      <c r="F36" s="253"/>
      <c r="G36" s="392"/>
      <c r="I36" s="325"/>
      <c r="J36" s="253"/>
      <c r="K36" s="253"/>
      <c r="L36" s="253"/>
      <c r="M36" s="253"/>
      <c r="P36" s="325"/>
      <c r="Q36" s="253"/>
      <c r="R36" s="253"/>
      <c r="S36" s="253"/>
      <c r="T36" s="253"/>
    </row>
    <row r="37" spans="2:20" ht="15">
      <c r="B37" s="325" t="s">
        <v>804</v>
      </c>
      <c r="C37" s="253"/>
      <c r="D37" s="253">
        <v>81156.399999999994</v>
      </c>
      <c r="E37" s="253"/>
      <c r="F37" s="253"/>
      <c r="G37" s="392"/>
      <c r="I37" s="325"/>
      <c r="J37" s="253"/>
      <c r="K37" s="253"/>
      <c r="L37" s="253"/>
      <c r="M37" s="253"/>
      <c r="P37" s="325"/>
      <c r="Q37" s="253"/>
      <c r="R37" s="253"/>
      <c r="S37" s="253"/>
      <c r="T37" s="253"/>
    </row>
    <row r="38" spans="2:20" ht="15">
      <c r="B38" s="325" t="s">
        <v>804</v>
      </c>
      <c r="C38" s="253"/>
      <c r="D38" s="253">
        <v>60203</v>
      </c>
      <c r="E38" s="253"/>
      <c r="F38" s="253"/>
      <c r="G38" s="392"/>
      <c r="I38" s="325"/>
      <c r="J38" s="253"/>
      <c r="K38" s="253"/>
      <c r="L38" s="253"/>
      <c r="M38" s="253"/>
      <c r="P38" s="325"/>
      <c r="Q38" s="253"/>
      <c r="R38" s="253"/>
      <c r="S38" s="253"/>
      <c r="T38" s="253"/>
    </row>
    <row r="39" spans="2:20" ht="15">
      <c r="B39" s="325" t="s">
        <v>813</v>
      </c>
      <c r="C39" s="253"/>
      <c r="D39" s="253">
        <v>672176.78</v>
      </c>
      <c r="E39" s="253"/>
      <c r="F39" s="253"/>
      <c r="G39" s="392"/>
      <c r="I39" s="325"/>
      <c r="J39" s="253"/>
      <c r="K39" s="253"/>
      <c r="L39" s="253"/>
      <c r="M39" s="253"/>
      <c r="P39" s="325"/>
      <c r="Q39" s="253"/>
      <c r="R39" s="253"/>
      <c r="S39" s="253"/>
      <c r="T39" s="253"/>
    </row>
    <row r="40" spans="2:20" ht="15">
      <c r="B40" s="325" t="s">
        <v>813</v>
      </c>
      <c r="C40" s="253"/>
      <c r="D40" s="253">
        <v>6433.13</v>
      </c>
      <c r="E40" s="253"/>
      <c r="F40" s="253"/>
      <c r="G40" s="392"/>
      <c r="I40" s="325"/>
      <c r="J40" s="253"/>
      <c r="K40" s="253"/>
      <c r="L40" s="253"/>
      <c r="M40" s="253"/>
      <c r="P40" s="325"/>
      <c r="Q40" s="253"/>
      <c r="R40" s="253"/>
      <c r="S40" s="253"/>
      <c r="T40" s="253"/>
    </row>
    <row r="41" spans="2:20" ht="15">
      <c r="B41" s="325" t="s">
        <v>813</v>
      </c>
      <c r="C41" s="253"/>
      <c r="D41" s="253">
        <v>5249343.0999999996</v>
      </c>
      <c r="E41" s="253"/>
      <c r="F41" s="253"/>
      <c r="G41" s="392"/>
      <c r="I41" s="325"/>
      <c r="J41" s="253"/>
      <c r="K41" s="253"/>
      <c r="L41" s="253"/>
      <c r="M41" s="253"/>
      <c r="P41" s="325"/>
      <c r="Q41" s="253"/>
      <c r="R41" s="253"/>
      <c r="S41" s="253"/>
      <c r="T41" s="253"/>
    </row>
    <row r="42" spans="2:20" ht="15">
      <c r="B42" s="325" t="s">
        <v>813</v>
      </c>
      <c r="C42" s="253"/>
      <c r="D42" s="253">
        <v>138537.79999999999</v>
      </c>
      <c r="E42" s="253"/>
      <c r="F42" s="253"/>
      <c r="G42" s="392"/>
      <c r="I42" s="325"/>
      <c r="J42" s="253"/>
      <c r="K42" s="253"/>
      <c r="L42" s="253"/>
      <c r="M42" s="253"/>
      <c r="P42" s="325"/>
      <c r="Q42" s="253"/>
      <c r="R42" s="253"/>
      <c r="S42" s="253"/>
      <c r="T42" s="253"/>
    </row>
    <row r="43" spans="2:20" ht="15">
      <c r="B43" s="325" t="s">
        <v>813</v>
      </c>
      <c r="C43" s="253"/>
      <c r="D43" s="253">
        <v>191050.2</v>
      </c>
      <c r="E43" s="253"/>
      <c r="F43" s="253"/>
      <c r="G43" s="392"/>
      <c r="I43" s="325"/>
      <c r="J43" s="253"/>
      <c r="K43" s="253"/>
      <c r="L43" s="253"/>
      <c r="M43" s="253"/>
      <c r="P43" s="325"/>
      <c r="Q43" s="253"/>
      <c r="R43" s="253"/>
      <c r="S43" s="253"/>
      <c r="T43" s="253"/>
    </row>
    <row r="44" spans="2:20" ht="15">
      <c r="B44" s="325" t="s">
        <v>813</v>
      </c>
      <c r="C44" s="253"/>
      <c r="D44" s="253">
        <v>196459.65</v>
      </c>
      <c r="E44" s="253"/>
      <c r="F44" s="253"/>
      <c r="G44" s="392"/>
      <c r="I44" s="325"/>
      <c r="J44" s="253"/>
      <c r="K44" s="253"/>
      <c r="L44" s="253"/>
      <c r="M44" s="253"/>
      <c r="P44" s="325"/>
      <c r="Q44" s="253"/>
      <c r="R44" s="253"/>
      <c r="S44" s="253"/>
      <c r="T44" s="253"/>
    </row>
    <row r="45" spans="2:20" ht="15">
      <c r="B45" s="325" t="s">
        <v>813</v>
      </c>
      <c r="C45" s="253"/>
      <c r="D45" s="253">
        <v>65486.55</v>
      </c>
      <c r="E45" s="253"/>
      <c r="F45" s="253"/>
      <c r="G45" s="392"/>
      <c r="I45" s="325"/>
      <c r="J45" s="253"/>
      <c r="K45" s="253"/>
      <c r="L45" s="253"/>
      <c r="M45" s="253"/>
      <c r="P45" s="325"/>
      <c r="Q45" s="253"/>
      <c r="R45" s="253"/>
      <c r="S45" s="253"/>
      <c r="T45" s="253"/>
    </row>
    <row r="46" spans="2:20" ht="15">
      <c r="B46" s="325" t="s">
        <v>501</v>
      </c>
      <c r="C46" s="253"/>
      <c r="D46" s="253">
        <v>2994215</v>
      </c>
      <c r="E46" s="253"/>
      <c r="F46" s="253"/>
      <c r="G46" s="392"/>
      <c r="I46" s="325"/>
      <c r="J46" s="253"/>
      <c r="K46" s="253"/>
      <c r="L46" s="253"/>
      <c r="M46" s="253"/>
      <c r="P46" s="325"/>
      <c r="Q46" s="253"/>
      <c r="R46" s="253"/>
      <c r="S46" s="253"/>
      <c r="T46" s="253"/>
    </row>
    <row r="47" spans="2:20" ht="15">
      <c r="B47" s="325" t="s">
        <v>695</v>
      </c>
      <c r="C47" s="253">
        <v>5567643.7699999996</v>
      </c>
      <c r="D47" s="253"/>
      <c r="E47" s="253"/>
      <c r="F47" s="253"/>
      <c r="G47" s="392"/>
      <c r="I47" s="325"/>
      <c r="J47" s="253"/>
      <c r="K47" s="253"/>
      <c r="L47" s="253"/>
      <c r="M47" s="253"/>
      <c r="P47" s="325"/>
      <c r="Q47" s="253"/>
      <c r="R47" s="253"/>
      <c r="S47" s="253"/>
      <c r="T47" s="253"/>
    </row>
    <row r="48" spans="2:20" ht="15">
      <c r="B48" s="260" t="s">
        <v>54</v>
      </c>
      <c r="C48" s="253">
        <f>+C29+C30+C31-(SUM(C33:C47))</f>
        <v>4491956.5200000033</v>
      </c>
      <c r="D48" s="253">
        <f>+D29+D30+D31-(SUM(D33:D47))</f>
        <v>6660330.4800000004</v>
      </c>
      <c r="E48" s="253">
        <f>+E29+E30+E31-(SUM(E33:E47))</f>
        <v>6197037.1899999967</v>
      </c>
      <c r="F48" s="253">
        <f>+F29+F30+F31-(SUM(F33:F47))</f>
        <v>600063.81999999995</v>
      </c>
      <c r="G48" s="392"/>
      <c r="I48" s="260" t="s">
        <v>54</v>
      </c>
      <c r="J48" s="253">
        <f>+J29+J30+J31-(SUM(J33:J47))</f>
        <v>16015690.6</v>
      </c>
      <c r="K48" s="253">
        <f>+K29+K30+K31-(SUM(K33:K47))</f>
        <v>3126098.74</v>
      </c>
      <c r="L48" s="253">
        <f>+L29+L30+L31-(SUM(L33:L47))</f>
        <v>185107431</v>
      </c>
      <c r="M48" s="253">
        <f>+M29+M30+M31-(SUM(M33:M47))</f>
        <v>198892807.51000023</v>
      </c>
      <c r="P48" s="260" t="s">
        <v>54</v>
      </c>
      <c r="Q48" s="253">
        <f>+Q29+Q30+Q31-(SUM(Q33:Q47))</f>
        <v>114846.03</v>
      </c>
      <c r="R48" s="253">
        <f>+R29+R30+R31-(SUM(R33:R47))</f>
        <v>2130143.2199999988</v>
      </c>
      <c r="S48" s="253">
        <f>+S29+S30+S31-(SUM(S33:S47))</f>
        <v>396274.55</v>
      </c>
      <c r="T48" s="253">
        <f>+T29+T30+T31-(SUM(T33:T47))</f>
        <v>0</v>
      </c>
    </row>
    <row r="49" spans="2:20" ht="15">
      <c r="B49" s="260"/>
      <c r="C49" s="401" t="str">
        <f>IF(C48 &lt; 0,"KURANG", "-")</f>
        <v>-</v>
      </c>
      <c r="D49" s="401" t="str">
        <f>IF(D48 &lt; 0,"KURANG", "-")</f>
        <v>-</v>
      </c>
      <c r="E49" s="401" t="str">
        <f>IF(E48 &lt; 0,"KURANG", "-")</f>
        <v>-</v>
      </c>
      <c r="F49" s="401" t="str">
        <f>IF(F48 &lt; 0,"KURANG", "-")</f>
        <v>-</v>
      </c>
      <c r="G49" s="394"/>
      <c r="I49" s="260"/>
      <c r="J49" s="401" t="str">
        <f>IF(J48 &lt; 0,"KURANG", "-")</f>
        <v>-</v>
      </c>
      <c r="K49" s="401" t="str">
        <f>IF(K48 &lt; 0,"KURANG", "-")</f>
        <v>-</v>
      </c>
      <c r="L49" s="401" t="str">
        <f>IF(L48 &lt; 0,"KURANG", "-")</f>
        <v>-</v>
      </c>
      <c r="M49" s="401" t="str">
        <f>IF(M48 &lt; 0,"KURANG", "-")</f>
        <v>-</v>
      </c>
      <c r="P49" s="260"/>
      <c r="Q49" s="401" t="str">
        <f>IF(Q48 &lt; 0,"KURANG", "-")</f>
        <v>-</v>
      </c>
      <c r="R49" s="401" t="str">
        <f>IF(R48 &lt; 0,"KURANG", "-")</f>
        <v>-</v>
      </c>
      <c r="S49" s="401" t="str">
        <f>IF(S48 &lt; 0,"KURANG", "-")</f>
        <v>-</v>
      </c>
      <c r="T49" s="401" t="str">
        <f>IF(T48 &lt; 0,"KURANG", "-")</f>
        <v>-</v>
      </c>
    </row>
    <row r="50" spans="2:20" ht="15.75">
      <c r="B50" s="393">
        <f>+RANGKUMAN!C29</f>
        <v>42975</v>
      </c>
      <c r="G50" s="392"/>
      <c r="I50" s="393">
        <f>+B50</f>
        <v>42975</v>
      </c>
      <c r="P50" s="393">
        <f>+I50</f>
        <v>42975</v>
      </c>
    </row>
    <row r="51" spans="2:20">
      <c r="B51" s="228" t="s">
        <v>4</v>
      </c>
      <c r="C51" s="397" t="s">
        <v>10</v>
      </c>
      <c r="D51" s="397" t="s">
        <v>26</v>
      </c>
      <c r="E51" s="397" t="s">
        <v>27</v>
      </c>
      <c r="F51" s="397" t="s">
        <v>28</v>
      </c>
      <c r="G51" s="394"/>
      <c r="I51" s="254" t="s">
        <v>1</v>
      </c>
      <c r="J51" s="398" t="s">
        <v>10</v>
      </c>
      <c r="K51" s="398" t="s">
        <v>26</v>
      </c>
      <c r="L51" s="398" t="s">
        <v>27</v>
      </c>
      <c r="M51" s="398" t="s">
        <v>28</v>
      </c>
      <c r="P51" s="399" t="s">
        <v>13</v>
      </c>
      <c r="Q51" s="400" t="s">
        <v>10</v>
      </c>
      <c r="R51" s="400" t="s">
        <v>26</v>
      </c>
      <c r="S51" s="400" t="s">
        <v>27</v>
      </c>
      <c r="T51" s="400" t="s">
        <v>28</v>
      </c>
    </row>
    <row r="52" spans="2:20" ht="15">
      <c r="B52" s="260" t="s">
        <v>43</v>
      </c>
      <c r="C52" s="253">
        <f>+C48</f>
        <v>4491956.5200000033</v>
      </c>
      <c r="D52" s="253">
        <f>+D48</f>
        <v>6660330.4800000004</v>
      </c>
      <c r="E52" s="253">
        <f>+E48</f>
        <v>6197037.1899999967</v>
      </c>
      <c r="F52" s="253">
        <f>+F48</f>
        <v>600063.81999999995</v>
      </c>
      <c r="G52" s="392"/>
      <c r="I52" s="260" t="s">
        <v>43</v>
      </c>
      <c r="J52" s="253">
        <f>+J48</f>
        <v>16015690.6</v>
      </c>
      <c r="K52" s="253">
        <f>+K48</f>
        <v>3126098.74</v>
      </c>
      <c r="L52" s="253">
        <f>+L48</f>
        <v>185107431</v>
      </c>
      <c r="M52" s="253">
        <f>+M48</f>
        <v>198892807.51000023</v>
      </c>
      <c r="P52" s="260" t="s">
        <v>43</v>
      </c>
      <c r="Q52" s="253">
        <f>+Q48</f>
        <v>114846.03</v>
      </c>
      <c r="R52" s="253">
        <f>+R48</f>
        <v>2130143.2199999988</v>
      </c>
      <c r="S52" s="253">
        <f>+S48</f>
        <v>396274.55</v>
      </c>
      <c r="T52" s="253">
        <f>+T48</f>
        <v>0</v>
      </c>
    </row>
    <row r="53" spans="2:20" ht="15">
      <c r="B53" s="260" t="s">
        <v>311</v>
      </c>
      <c r="C53" s="253">
        <v>0</v>
      </c>
      <c r="D53" s="253">
        <v>0</v>
      </c>
      <c r="E53" s="253">
        <v>0</v>
      </c>
      <c r="F53" s="253">
        <v>0</v>
      </c>
      <c r="G53" s="392"/>
      <c r="I53" s="260" t="s">
        <v>311</v>
      </c>
      <c r="J53" s="253">
        <v>0</v>
      </c>
      <c r="K53" s="253">
        <v>0</v>
      </c>
      <c r="L53" s="253">
        <v>0</v>
      </c>
      <c r="M53" s="253">
        <v>0</v>
      </c>
      <c r="P53" s="260" t="s">
        <v>311</v>
      </c>
      <c r="Q53" s="253">
        <v>0</v>
      </c>
      <c r="R53" s="253">
        <v>0</v>
      </c>
      <c r="S53" s="253">
        <v>0</v>
      </c>
      <c r="T53" s="253">
        <v>0</v>
      </c>
    </row>
    <row r="54" spans="2:20" ht="15">
      <c r="B54" s="260" t="s">
        <v>699</v>
      </c>
      <c r="C54" s="253"/>
      <c r="D54" s="253"/>
      <c r="E54" s="253"/>
      <c r="F54" s="253">
        <v>0</v>
      </c>
      <c r="I54" s="260" t="s">
        <v>699</v>
      </c>
      <c r="J54" s="253">
        <v>0</v>
      </c>
      <c r="K54" s="253">
        <v>0</v>
      </c>
      <c r="L54" s="253">
        <v>0</v>
      </c>
      <c r="M54" s="253">
        <v>0</v>
      </c>
      <c r="P54" s="260" t="s">
        <v>699</v>
      </c>
      <c r="Q54" s="253">
        <v>0</v>
      </c>
      <c r="R54" s="253">
        <v>0</v>
      </c>
      <c r="S54" s="253">
        <v>0</v>
      </c>
      <c r="T54" s="395">
        <v>0</v>
      </c>
    </row>
    <row r="55" spans="2:20">
      <c r="B55" s="260" t="s">
        <v>294</v>
      </c>
      <c r="C55" s="261"/>
      <c r="D55" s="261"/>
      <c r="E55" s="261"/>
      <c r="F55" s="261"/>
      <c r="G55" s="394"/>
      <c r="I55" s="260" t="s">
        <v>294</v>
      </c>
      <c r="J55" s="261"/>
      <c r="K55" s="261"/>
      <c r="L55" s="261"/>
      <c r="M55" s="261"/>
      <c r="P55" s="260" t="s">
        <v>294</v>
      </c>
      <c r="Q55" s="261"/>
      <c r="R55" s="261"/>
      <c r="S55" s="261"/>
      <c r="T55" s="261"/>
    </row>
    <row r="56" spans="2:20" ht="14.25" customHeight="1">
      <c r="B56" s="325" t="s">
        <v>690</v>
      </c>
      <c r="C56" s="253"/>
      <c r="D56" s="253"/>
      <c r="E56" s="253">
        <v>4503828.0999999996</v>
      </c>
      <c r="F56" s="253"/>
      <c r="G56" s="392"/>
      <c r="I56" s="325"/>
      <c r="J56" s="253"/>
      <c r="K56" s="253"/>
      <c r="L56" s="253"/>
      <c r="M56" s="253"/>
      <c r="P56" s="325"/>
      <c r="Q56" s="253"/>
      <c r="R56" s="253"/>
      <c r="S56" s="253"/>
      <c r="T56" s="253"/>
    </row>
    <row r="57" spans="2:20" ht="14.25" customHeight="1">
      <c r="B57" s="325"/>
      <c r="C57" s="253"/>
      <c r="D57" s="253"/>
      <c r="E57" s="253"/>
      <c r="F57" s="253"/>
      <c r="G57" s="392"/>
      <c r="I57" s="325"/>
      <c r="J57" s="253"/>
      <c r="K57" s="253"/>
      <c r="L57" s="253"/>
      <c r="M57" s="253"/>
      <c r="P57" s="325"/>
      <c r="Q57" s="253"/>
      <c r="R57" s="253"/>
      <c r="S57" s="253"/>
      <c r="T57" s="253"/>
    </row>
    <row r="58" spans="2:20" ht="15">
      <c r="B58" s="260" t="s">
        <v>54</v>
      </c>
      <c r="C58" s="253">
        <f>+C52+C53+C54-(SUM(C56:C57))</f>
        <v>4491956.5200000033</v>
      </c>
      <c r="D58" s="253">
        <f>+D52+D53+D54-(SUM(D56:D57))</f>
        <v>6660330.4800000004</v>
      </c>
      <c r="E58" s="253">
        <f>+E52+E53+E54-(SUM(E56:E57))</f>
        <v>1693209.0899999971</v>
      </c>
      <c r="F58" s="253">
        <f>+F52+F53+F54-(SUM(F56:F57))</f>
        <v>600063.81999999995</v>
      </c>
      <c r="G58" s="392"/>
      <c r="I58" s="260" t="s">
        <v>54</v>
      </c>
      <c r="J58" s="253">
        <f>+J52+J53+J54-(SUM(J56:J57))</f>
        <v>16015690.6</v>
      </c>
      <c r="K58" s="253">
        <f>+K52+K53+K54-(SUM(K56:K57))</f>
        <v>3126098.74</v>
      </c>
      <c r="L58" s="253">
        <f>+L52+L53+L54-(SUM(L56:L57))</f>
        <v>185107431</v>
      </c>
      <c r="M58" s="253">
        <f>+M52+M53+M54-(SUM(M56:M57))</f>
        <v>198892807.51000023</v>
      </c>
      <c r="P58" s="260" t="s">
        <v>54</v>
      </c>
      <c r="Q58" s="253">
        <f>+Q52+Q53+Q54-(SUM(Q56:Q57))</f>
        <v>114846.03</v>
      </c>
      <c r="R58" s="253">
        <f>+R52+R53+R54-(SUM(R56:R57))</f>
        <v>2130143.2199999988</v>
      </c>
      <c r="S58" s="253">
        <f>+S52+S53+S54-(SUM(S56:S57))</f>
        <v>396274.55</v>
      </c>
      <c r="T58" s="253">
        <f>+T52+T53+T54-(SUM(T56:T57))</f>
        <v>0</v>
      </c>
    </row>
    <row r="59" spans="2:20" ht="15">
      <c r="B59" s="260"/>
      <c r="C59" s="401" t="str">
        <f>IF(C58 &lt; 0,"KURANG", "-")</f>
        <v>-</v>
      </c>
      <c r="D59" s="401" t="str">
        <f>IF(D58 &lt; 0,"KURANG", "-")</f>
        <v>-</v>
      </c>
      <c r="E59" s="401" t="str">
        <f>IF(E58 &lt; 0,"KURANG", "-")</f>
        <v>-</v>
      </c>
      <c r="F59" s="401" t="str">
        <f>IF(F58 &lt; 0,"KURANG", "-")</f>
        <v>-</v>
      </c>
      <c r="G59" s="394"/>
      <c r="I59" s="260"/>
      <c r="J59" s="401" t="str">
        <f>IF(J58 &lt; 0,"KURANG", "-")</f>
        <v>-</v>
      </c>
      <c r="K59" s="401" t="str">
        <f>IF(K58 &lt; 0,"KURANG", "-")</f>
        <v>-</v>
      </c>
      <c r="L59" s="401" t="str">
        <f>IF(L58 &lt; 0,"KURANG", "-")</f>
        <v>-</v>
      </c>
      <c r="M59" s="401" t="str">
        <f>IF(M58 &lt; 0,"KURANG", "-")</f>
        <v>-</v>
      </c>
      <c r="P59" s="260"/>
      <c r="Q59" s="401" t="str">
        <f>IF(Q58 &lt; 0,"KURANG", "-")</f>
        <v>-</v>
      </c>
      <c r="R59" s="401" t="str">
        <f>IF(R58 &lt; 0,"KURANG", "-")</f>
        <v>-</v>
      </c>
      <c r="S59" s="401" t="str">
        <f>IF(S58 &lt; 0,"KURANG", "-")</f>
        <v>-</v>
      </c>
      <c r="T59" s="401" t="str">
        <f>IF(T58 &lt; 0,"KURANG", "-")</f>
        <v>-</v>
      </c>
    </row>
    <row r="60" spans="2:20" ht="15.75">
      <c r="B60" s="393">
        <f>+RANGKUMAN!C30</f>
        <v>42976</v>
      </c>
      <c r="G60" s="392"/>
      <c r="I60" s="393">
        <f>+B60</f>
        <v>42976</v>
      </c>
      <c r="P60" s="393">
        <f>+I60</f>
        <v>42976</v>
      </c>
    </row>
    <row r="61" spans="2:20">
      <c r="B61" s="228" t="s">
        <v>4</v>
      </c>
      <c r="C61" s="397" t="s">
        <v>10</v>
      </c>
      <c r="D61" s="397" t="s">
        <v>26</v>
      </c>
      <c r="E61" s="397" t="s">
        <v>27</v>
      </c>
      <c r="F61" s="397" t="s">
        <v>28</v>
      </c>
      <c r="G61" s="394"/>
      <c r="I61" s="254" t="s">
        <v>1</v>
      </c>
      <c r="J61" s="398" t="s">
        <v>10</v>
      </c>
      <c r="K61" s="398" t="s">
        <v>26</v>
      </c>
      <c r="L61" s="398" t="s">
        <v>27</v>
      </c>
      <c r="M61" s="398" t="s">
        <v>28</v>
      </c>
      <c r="P61" s="399" t="s">
        <v>13</v>
      </c>
      <c r="Q61" s="400" t="s">
        <v>10</v>
      </c>
      <c r="R61" s="400" t="s">
        <v>26</v>
      </c>
      <c r="S61" s="400" t="s">
        <v>27</v>
      </c>
      <c r="T61" s="400" t="s">
        <v>28</v>
      </c>
    </row>
    <row r="62" spans="2:20" ht="15">
      <c r="B62" s="260" t="s">
        <v>43</v>
      </c>
      <c r="C62" s="253">
        <f>+C58</f>
        <v>4491956.5200000033</v>
      </c>
      <c r="D62" s="253">
        <f>+D58</f>
        <v>6660330.4800000004</v>
      </c>
      <c r="E62" s="253">
        <f>+E58</f>
        <v>1693209.0899999971</v>
      </c>
      <c r="F62" s="253">
        <f>+F58</f>
        <v>600063.81999999995</v>
      </c>
      <c r="G62" s="392"/>
      <c r="I62" s="260" t="s">
        <v>43</v>
      </c>
      <c r="J62" s="253">
        <f>+J58</f>
        <v>16015690.6</v>
      </c>
      <c r="K62" s="253">
        <f>+K58</f>
        <v>3126098.74</v>
      </c>
      <c r="L62" s="253">
        <f>+L58</f>
        <v>185107431</v>
      </c>
      <c r="M62" s="253">
        <f>+M58</f>
        <v>198892807.51000023</v>
      </c>
      <c r="P62" s="260" t="s">
        <v>43</v>
      </c>
      <c r="Q62" s="253">
        <f>+Q58</f>
        <v>114846.03</v>
      </c>
      <c r="R62" s="253">
        <f>+R58</f>
        <v>2130143.2199999988</v>
      </c>
      <c r="S62" s="253">
        <f>+S58</f>
        <v>396274.55</v>
      </c>
      <c r="T62" s="253">
        <f>+T58</f>
        <v>0</v>
      </c>
    </row>
    <row r="63" spans="2:20" ht="15">
      <c r="B63" s="260" t="s">
        <v>311</v>
      </c>
      <c r="C63" s="253">
        <v>0</v>
      </c>
      <c r="D63" s="253">
        <v>0</v>
      </c>
      <c r="E63" s="253">
        <v>0</v>
      </c>
      <c r="F63" s="253">
        <v>0</v>
      </c>
      <c r="G63" s="392"/>
      <c r="I63" s="260" t="s">
        <v>311</v>
      </c>
      <c r="J63" s="253">
        <v>0</v>
      </c>
      <c r="K63" s="253">
        <v>0</v>
      </c>
      <c r="L63" s="253">
        <v>0</v>
      </c>
      <c r="M63" s="253">
        <v>0</v>
      </c>
      <c r="P63" s="260" t="s">
        <v>311</v>
      </c>
      <c r="Q63" s="253">
        <v>0</v>
      </c>
      <c r="R63" s="253">
        <v>0</v>
      </c>
      <c r="S63" s="253">
        <v>0</v>
      </c>
      <c r="T63" s="253">
        <v>0</v>
      </c>
    </row>
    <row r="64" spans="2:20" ht="15">
      <c r="B64" s="260" t="s">
        <v>699</v>
      </c>
      <c r="C64" s="253">
        <v>0</v>
      </c>
      <c r="D64" s="253">
        <v>0</v>
      </c>
      <c r="E64" s="253">
        <v>0</v>
      </c>
      <c r="F64" s="253">
        <v>0</v>
      </c>
      <c r="I64" s="260" t="s">
        <v>699</v>
      </c>
      <c r="J64" s="253">
        <v>0</v>
      </c>
      <c r="K64" s="253">
        <v>0</v>
      </c>
      <c r="L64" s="253">
        <v>0</v>
      </c>
      <c r="M64" s="253">
        <v>0</v>
      </c>
      <c r="P64" s="260" t="s">
        <v>699</v>
      </c>
      <c r="Q64" s="253">
        <v>0</v>
      </c>
      <c r="R64" s="253">
        <v>0</v>
      </c>
      <c r="S64" s="253">
        <v>0</v>
      </c>
      <c r="T64" s="253">
        <v>0</v>
      </c>
    </row>
    <row r="65" spans="2:20" ht="15">
      <c r="B65" s="260" t="s">
        <v>294</v>
      </c>
      <c r="C65" s="261"/>
      <c r="D65" s="261"/>
      <c r="E65" s="261"/>
      <c r="F65" s="261"/>
      <c r="G65" s="394"/>
      <c r="I65" s="260" t="s">
        <v>294</v>
      </c>
      <c r="J65" s="253"/>
      <c r="K65" s="253"/>
      <c r="L65" s="253"/>
      <c r="M65" s="253"/>
      <c r="P65" s="260" t="s">
        <v>294</v>
      </c>
      <c r="Q65" s="261"/>
      <c r="R65" s="261"/>
      <c r="S65" s="261"/>
      <c r="T65" s="261"/>
    </row>
    <row r="66" spans="2:20" ht="15">
      <c r="B66" s="325" t="s">
        <v>694</v>
      </c>
      <c r="C66" s="253"/>
      <c r="D66" s="253">
        <v>8529476.4000000004</v>
      </c>
      <c r="E66" s="253"/>
      <c r="F66" s="253"/>
      <c r="G66" s="392"/>
      <c r="I66" s="325"/>
      <c r="J66" s="253"/>
      <c r="K66" s="253"/>
      <c r="L66" s="253"/>
      <c r="M66" s="253"/>
      <c r="P66" s="325"/>
      <c r="Q66" s="253"/>
      <c r="R66" s="253"/>
      <c r="S66" s="253"/>
      <c r="T66" s="253"/>
    </row>
    <row r="67" spans="2:20" ht="15">
      <c r="B67" s="325" t="s">
        <v>715</v>
      </c>
      <c r="C67" s="253"/>
      <c r="D67" s="253">
        <v>600437.89627857285</v>
      </c>
      <c r="E67" s="253"/>
      <c r="F67" s="253"/>
      <c r="G67" s="392"/>
      <c r="I67" s="325"/>
      <c r="J67" s="253"/>
      <c r="K67" s="253"/>
      <c r="L67" s="253"/>
      <c r="M67" s="253"/>
      <c r="P67" s="325"/>
      <c r="Q67" s="253"/>
      <c r="R67" s="253"/>
      <c r="S67" s="253"/>
      <c r="T67" s="253"/>
    </row>
    <row r="68" spans="2:20" ht="15">
      <c r="B68" s="260" t="s">
        <v>54</v>
      </c>
      <c r="C68" s="253">
        <f>+C62+C63+C64-(SUM(C66:C67))</f>
        <v>4491956.5200000033</v>
      </c>
      <c r="D68" s="253">
        <f>+D62+D63+D64-(SUM(D66:D67))</f>
        <v>-2469583.8162785731</v>
      </c>
      <c r="E68" s="253">
        <f>+E62+E63+E64-(SUM(E66:E67))</f>
        <v>1693209.0899999971</v>
      </c>
      <c r="F68" s="253">
        <f>+F62+F63+F64-(SUM(F66:F67))</f>
        <v>600063.81999999995</v>
      </c>
      <c r="G68" s="392"/>
      <c r="I68" s="260" t="s">
        <v>54</v>
      </c>
      <c r="J68" s="253">
        <f>+J62+J63+J64-(SUM(J66:J67))</f>
        <v>16015690.6</v>
      </c>
      <c r="K68" s="253">
        <f>+K62+K63+K64-(SUM(K66:K67))</f>
        <v>3126098.74</v>
      </c>
      <c r="L68" s="253">
        <f>+L62+L63+L64-(SUM(L66:L67))</f>
        <v>185107431</v>
      </c>
      <c r="M68" s="253">
        <f>+M62+M63+M64-(SUM(M65:M67))</f>
        <v>198892807.51000023</v>
      </c>
      <c r="P68" s="260" t="s">
        <v>54</v>
      </c>
      <c r="Q68" s="253">
        <f>+Q62+Q63+Q64-(SUM(Q66:Q67))</f>
        <v>114846.03</v>
      </c>
      <c r="R68" s="253">
        <f>+R62+R63+R64-(SUM(R66:R67))</f>
        <v>2130143.2199999988</v>
      </c>
      <c r="S68" s="253">
        <f>+S62+S63+S64-(SUM(S66:S67))</f>
        <v>396274.55</v>
      </c>
      <c r="T68" s="253">
        <f>+T62+T63+T64-(SUM(T66:T67))</f>
        <v>0</v>
      </c>
    </row>
    <row r="69" spans="2:20" ht="15">
      <c r="B69" s="260"/>
      <c r="C69" s="401" t="str">
        <f>IF(C68 &lt; 0,"KURANG", "-")</f>
        <v>-</v>
      </c>
      <c r="D69" s="401" t="str">
        <f>IF(D68 &lt; 0,"KURANG", "-")</f>
        <v>KURANG</v>
      </c>
      <c r="E69" s="401" t="str">
        <f>IF(E68 &lt; 0,"KURANG", "-")</f>
        <v>-</v>
      </c>
      <c r="F69" s="401" t="str">
        <f>IF(F68 &lt; 0,"KURANG", "-")</f>
        <v>-</v>
      </c>
      <c r="G69" s="394"/>
      <c r="I69" s="260"/>
      <c r="J69" s="401" t="str">
        <f>IF(J68 &lt; 0,"KURANG", "-")</f>
        <v>-</v>
      </c>
      <c r="K69" s="401" t="str">
        <f>IF(K68 &lt; 0,"KURANG", "-")</f>
        <v>-</v>
      </c>
      <c r="L69" s="401" t="str">
        <f>IF(L68 &lt; 0,"KURANG", "-")</f>
        <v>-</v>
      </c>
      <c r="M69" s="401" t="str">
        <f>IF(M68 &lt; 0,"KURANG", "-")</f>
        <v>-</v>
      </c>
      <c r="P69" s="260"/>
      <c r="Q69" s="401" t="str">
        <f>IF(Q68 &lt; 0,"KURANG", "-")</f>
        <v>-</v>
      </c>
      <c r="R69" s="401" t="str">
        <f>IF(R68 &lt; 0,"KURANG", "-")</f>
        <v>-</v>
      </c>
      <c r="S69" s="401" t="str">
        <f>IF(S68 &lt; 0,"KURANG", "-")</f>
        <v>-</v>
      </c>
      <c r="T69" s="401" t="str">
        <f>IF(T68 &lt; 0,"KURANG", "-")</f>
        <v>-</v>
      </c>
    </row>
    <row r="70" spans="2:20" ht="15.75">
      <c r="B70" s="396">
        <f>+RANGKUMAN!C31</f>
        <v>42977</v>
      </c>
      <c r="G70" s="392"/>
      <c r="I70" s="396">
        <f>+B70</f>
        <v>42977</v>
      </c>
      <c r="P70" s="396">
        <f>+I70</f>
        <v>42977</v>
      </c>
    </row>
    <row r="71" spans="2:20">
      <c r="B71" s="228" t="s">
        <v>4</v>
      </c>
      <c r="C71" s="397" t="s">
        <v>10</v>
      </c>
      <c r="D71" s="397" t="s">
        <v>26</v>
      </c>
      <c r="E71" s="397" t="s">
        <v>27</v>
      </c>
      <c r="F71" s="397" t="s">
        <v>28</v>
      </c>
      <c r="G71" s="394"/>
      <c r="I71" s="254" t="s">
        <v>1</v>
      </c>
      <c r="J71" s="398" t="s">
        <v>10</v>
      </c>
      <c r="K71" s="398" t="s">
        <v>26</v>
      </c>
      <c r="L71" s="398" t="s">
        <v>27</v>
      </c>
      <c r="M71" s="398" t="s">
        <v>28</v>
      </c>
      <c r="P71" s="399" t="s">
        <v>13</v>
      </c>
      <c r="Q71" s="400" t="s">
        <v>10</v>
      </c>
      <c r="R71" s="400" t="s">
        <v>26</v>
      </c>
      <c r="S71" s="400" t="s">
        <v>27</v>
      </c>
      <c r="T71" s="400" t="s">
        <v>28</v>
      </c>
    </row>
    <row r="72" spans="2:20" ht="15">
      <c r="B72" s="260" t="s">
        <v>43</v>
      </c>
      <c r="C72" s="253">
        <f>+C68</f>
        <v>4491956.5200000033</v>
      </c>
      <c r="D72" s="253">
        <f>+D68</f>
        <v>-2469583.8162785731</v>
      </c>
      <c r="E72" s="253">
        <f>+E68</f>
        <v>1693209.0899999971</v>
      </c>
      <c r="F72" s="253">
        <f>+F68</f>
        <v>600063.81999999995</v>
      </c>
      <c r="G72" s="392"/>
      <c r="I72" s="260" t="s">
        <v>43</v>
      </c>
      <c r="J72" s="253">
        <f>+J68</f>
        <v>16015690.6</v>
      </c>
      <c r="K72" s="253">
        <f>+K68</f>
        <v>3126098.74</v>
      </c>
      <c r="L72" s="253">
        <f>+L68</f>
        <v>185107431</v>
      </c>
      <c r="M72" s="253">
        <f>+M68</f>
        <v>198892807.51000023</v>
      </c>
      <c r="P72" s="260" t="s">
        <v>43</v>
      </c>
      <c r="Q72" s="253">
        <f>+Q68</f>
        <v>114846.03</v>
      </c>
      <c r="R72" s="253">
        <f>+R68</f>
        <v>2130143.2199999988</v>
      </c>
      <c r="S72" s="253">
        <f>+S68</f>
        <v>396274.55</v>
      </c>
      <c r="T72" s="253">
        <f>+T68</f>
        <v>0</v>
      </c>
    </row>
    <row r="73" spans="2:20" ht="15">
      <c r="B73" s="260" t="s">
        <v>311</v>
      </c>
      <c r="C73" s="253">
        <v>0</v>
      </c>
      <c r="D73" s="253">
        <v>0</v>
      </c>
      <c r="E73" s="253">
        <v>0</v>
      </c>
      <c r="F73" s="253">
        <v>0</v>
      </c>
      <c r="G73" s="392"/>
      <c r="I73" s="260" t="s">
        <v>311</v>
      </c>
      <c r="J73" s="253">
        <v>0</v>
      </c>
      <c r="K73" s="253">
        <v>0</v>
      </c>
      <c r="L73" s="253">
        <v>0</v>
      </c>
      <c r="M73" s="253">
        <v>0</v>
      </c>
      <c r="P73" s="260" t="s">
        <v>311</v>
      </c>
      <c r="Q73" s="253">
        <v>0</v>
      </c>
      <c r="R73" s="253">
        <v>0</v>
      </c>
      <c r="S73" s="253">
        <v>0</v>
      </c>
      <c r="T73" s="253">
        <v>0</v>
      </c>
    </row>
    <row r="74" spans="2:20" ht="15">
      <c r="B74" s="260" t="s">
        <v>699</v>
      </c>
      <c r="C74" s="253">
        <v>0</v>
      </c>
      <c r="D74" s="253">
        <v>0</v>
      </c>
      <c r="E74" s="253">
        <v>0</v>
      </c>
      <c r="F74" s="253">
        <v>0</v>
      </c>
      <c r="I74" s="260" t="s">
        <v>699</v>
      </c>
      <c r="J74" s="253">
        <v>0</v>
      </c>
      <c r="K74" s="253">
        <v>0</v>
      </c>
      <c r="L74" s="253">
        <v>0</v>
      </c>
      <c r="M74" s="253">
        <v>0</v>
      </c>
      <c r="P74" s="260" t="s">
        <v>699</v>
      </c>
      <c r="Q74" s="253">
        <v>0</v>
      </c>
      <c r="R74" s="253">
        <v>0</v>
      </c>
      <c r="S74" s="253">
        <v>0</v>
      </c>
      <c r="T74" s="253">
        <v>0</v>
      </c>
    </row>
    <row r="75" spans="2:20">
      <c r="B75" s="260" t="s">
        <v>294</v>
      </c>
      <c r="C75" s="261"/>
      <c r="D75" s="261"/>
      <c r="E75" s="261"/>
      <c r="F75" s="261"/>
      <c r="G75" s="394"/>
      <c r="I75" s="260" t="s">
        <v>294</v>
      </c>
      <c r="J75" s="261"/>
      <c r="K75" s="261"/>
      <c r="L75" s="261"/>
      <c r="M75" s="261"/>
      <c r="P75" s="260" t="s">
        <v>294</v>
      </c>
      <c r="Q75" s="261"/>
      <c r="R75" s="261"/>
      <c r="S75" s="261"/>
      <c r="T75" s="261"/>
    </row>
    <row r="76" spans="2:20" ht="15">
      <c r="B76" s="325" t="s">
        <v>267</v>
      </c>
      <c r="C76" s="253"/>
      <c r="D76" s="253"/>
      <c r="E76" s="253">
        <v>17281833.710000001</v>
      </c>
      <c r="F76" s="253"/>
      <c r="G76" s="392"/>
      <c r="I76" s="325"/>
      <c r="J76" s="253"/>
      <c r="K76" s="253"/>
      <c r="L76" s="253"/>
      <c r="M76" s="253"/>
      <c r="P76" s="325"/>
      <c r="Q76" s="253"/>
      <c r="R76" s="253"/>
      <c r="S76" s="253"/>
      <c r="T76" s="253"/>
    </row>
    <row r="77" spans="2:20" ht="15">
      <c r="B77" s="325" t="s">
        <v>273</v>
      </c>
      <c r="C77" s="253"/>
      <c r="D77" s="253"/>
      <c r="E77" s="253">
        <v>817779.1</v>
      </c>
      <c r="F77" s="253"/>
      <c r="G77" s="392"/>
      <c r="I77" s="325"/>
      <c r="J77" s="253"/>
      <c r="K77" s="253"/>
      <c r="L77" s="253"/>
      <c r="M77" s="253"/>
      <c r="P77" s="325"/>
      <c r="Q77" s="253"/>
      <c r="R77" s="253"/>
      <c r="S77" s="253"/>
      <c r="T77" s="253"/>
    </row>
    <row r="78" spans="2:20" ht="15">
      <c r="B78" s="325" t="s">
        <v>689</v>
      </c>
      <c r="C78" s="253"/>
      <c r="D78" s="253">
        <v>2558329.2000000002</v>
      </c>
      <c r="E78" s="253"/>
      <c r="F78" s="253"/>
      <c r="G78" s="392"/>
      <c r="I78" s="325"/>
      <c r="J78" s="253"/>
      <c r="K78" s="253"/>
      <c r="L78" s="253"/>
      <c r="M78" s="253"/>
      <c r="P78" s="325"/>
      <c r="Q78" s="253"/>
      <c r="R78" s="253"/>
      <c r="S78" s="253"/>
      <c r="T78" s="253"/>
    </row>
    <row r="79" spans="2:20" ht="15">
      <c r="B79" s="325" t="s">
        <v>331</v>
      </c>
      <c r="C79" s="253"/>
      <c r="D79" s="253">
        <v>6852544.96</v>
      </c>
      <c r="E79" s="253"/>
      <c r="F79" s="253"/>
      <c r="G79" s="392"/>
      <c r="I79" s="325"/>
      <c r="J79" s="253"/>
      <c r="K79" s="253"/>
      <c r="L79" s="253"/>
      <c r="M79" s="253"/>
      <c r="P79" s="325"/>
      <c r="Q79" s="253"/>
      <c r="R79" s="253"/>
      <c r="S79" s="253"/>
      <c r="T79" s="253"/>
    </row>
    <row r="80" spans="2:20" ht="15">
      <c r="B80" s="325" t="s">
        <v>260</v>
      </c>
      <c r="C80" s="253"/>
      <c r="D80" s="253">
        <v>32024601.550000001</v>
      </c>
      <c r="E80" s="253"/>
      <c r="F80" s="253"/>
      <c r="G80" s="392"/>
      <c r="I80" s="325"/>
      <c r="J80" s="253"/>
      <c r="K80" s="253"/>
      <c r="L80" s="253"/>
      <c r="M80" s="253"/>
      <c r="P80" s="325"/>
      <c r="Q80" s="253"/>
      <c r="R80" s="253"/>
      <c r="S80" s="253"/>
      <c r="T80" s="253"/>
    </row>
    <row r="81" spans="2:20" ht="15">
      <c r="B81" s="325" t="s">
        <v>307</v>
      </c>
      <c r="C81" s="253"/>
      <c r="D81" s="253">
        <v>1973736.35</v>
      </c>
      <c r="E81" s="253"/>
      <c r="F81" s="253"/>
      <c r="G81" s="392"/>
      <c r="I81" s="325"/>
      <c r="J81" s="253"/>
      <c r="K81" s="253"/>
      <c r="L81" s="253"/>
      <c r="M81" s="253"/>
      <c r="P81" s="325"/>
      <c r="Q81" s="253"/>
      <c r="R81" s="253"/>
      <c r="S81" s="253"/>
      <c r="T81" s="253"/>
    </row>
    <row r="82" spans="2:20" ht="15">
      <c r="B82" s="325" t="s">
        <v>689</v>
      </c>
      <c r="C82" s="253"/>
      <c r="D82" s="253">
        <v>4137.55</v>
      </c>
      <c r="E82" s="253"/>
      <c r="F82" s="253"/>
      <c r="G82" s="392"/>
      <c r="I82" s="325"/>
      <c r="J82" s="253"/>
      <c r="K82" s="253"/>
      <c r="L82" s="253"/>
      <c r="M82" s="253"/>
      <c r="P82" s="325"/>
      <c r="Q82" s="253"/>
      <c r="R82" s="253"/>
      <c r="S82" s="253"/>
      <c r="T82" s="253"/>
    </row>
    <row r="83" spans="2:20" ht="15">
      <c r="B83" s="325" t="s">
        <v>199</v>
      </c>
      <c r="C83" s="253">
        <v>113898.18</v>
      </c>
      <c r="D83" s="253"/>
      <c r="E83" s="253"/>
      <c r="F83" s="253"/>
      <c r="G83" s="392"/>
      <c r="I83" s="325"/>
      <c r="J83" s="253"/>
      <c r="K83" s="253"/>
      <c r="L83" s="253"/>
      <c r="M83" s="253"/>
      <c r="P83" s="325"/>
      <c r="Q83" s="253"/>
      <c r="R83" s="253"/>
      <c r="S83" s="253"/>
      <c r="T83" s="253"/>
    </row>
    <row r="84" spans="2:20" ht="15">
      <c r="B84" s="325" t="s">
        <v>482</v>
      </c>
      <c r="C84" s="253">
        <v>31579532.41</v>
      </c>
      <c r="D84" s="253"/>
      <c r="E84" s="253"/>
      <c r="F84" s="253"/>
      <c r="G84" s="392"/>
      <c r="I84" s="325"/>
      <c r="J84" s="253"/>
      <c r="K84" s="253"/>
      <c r="L84" s="253"/>
      <c r="M84" s="253"/>
      <c r="P84" s="325"/>
      <c r="Q84" s="253"/>
      <c r="R84" s="253"/>
      <c r="S84" s="253"/>
      <c r="T84" s="253"/>
    </row>
    <row r="85" spans="2:20" ht="15">
      <c r="B85" s="260" t="s">
        <v>54</v>
      </c>
      <c r="C85" s="253">
        <f>+C72+C73+C74-(SUM(C76:C84))</f>
        <v>-27201474.069999997</v>
      </c>
      <c r="D85" s="253">
        <f>+D72+D73+D74-(SUM(D76:D84))</f>
        <v>-45882933.426278576</v>
      </c>
      <c r="E85" s="253">
        <f>+E72+E73+E74-(SUM(E76:E84))</f>
        <v>-16406403.720000006</v>
      </c>
      <c r="F85" s="253">
        <f>+F72+F73+F74-(SUM(F76:F84))</f>
        <v>600063.81999999995</v>
      </c>
      <c r="G85" s="392"/>
      <c r="I85" s="260" t="s">
        <v>54</v>
      </c>
      <c r="J85" s="253">
        <f>+J72+J73+J74-(SUM(J76:J84))</f>
        <v>16015690.6</v>
      </c>
      <c r="K85" s="253">
        <f>+K72+K73+K74-(SUM(K76:K84))</f>
        <v>3126098.74</v>
      </c>
      <c r="L85" s="253">
        <f>+L72+L73+L74-(SUM(L76:L84))</f>
        <v>185107431</v>
      </c>
      <c r="M85" s="253">
        <f>+M72+M73+M74-(SUM(M76:M84))</f>
        <v>198892807.51000023</v>
      </c>
      <c r="P85" s="260" t="s">
        <v>54</v>
      </c>
      <c r="Q85" s="253">
        <f>+Q72+Q73+Q74-(SUM(Q76:Q84))</f>
        <v>114846.03</v>
      </c>
      <c r="R85" s="253">
        <f>+R72+R73+R74-(SUM(R76:R84))</f>
        <v>2130143.2199999988</v>
      </c>
      <c r="S85" s="253">
        <f>+S72+S73+S74-(SUM(S76:S84))</f>
        <v>396274.55</v>
      </c>
      <c r="T85" s="253">
        <f>+T72+T73+T74-(SUM(T76:T84))</f>
        <v>0</v>
      </c>
    </row>
    <row r="86" spans="2:20" ht="15">
      <c r="B86" s="260"/>
      <c r="C86" s="401" t="str">
        <f>IF(C85 &lt; 0,"KURANG", "-")</f>
        <v>KURANG</v>
      </c>
      <c r="D86" s="401" t="str">
        <f>IF(D85 &lt; 0,"KURANG", "-")</f>
        <v>KURANG</v>
      </c>
      <c r="E86" s="401" t="str">
        <f>IF(E85 &lt; 0,"KURANG", "-")</f>
        <v>KURANG</v>
      </c>
      <c r="F86" s="401" t="str">
        <f>IF(F85 &lt; 0,"KURANG", "-")</f>
        <v>-</v>
      </c>
      <c r="G86" s="394"/>
      <c r="I86" s="260"/>
      <c r="J86" s="401" t="str">
        <f>IF(J85 &lt; 0,"KURANG", "-")</f>
        <v>-</v>
      </c>
      <c r="K86" s="401" t="str">
        <f>IF(K85 &lt; 0,"KURANG", "-")</f>
        <v>-</v>
      </c>
      <c r="L86" s="401" t="str">
        <f>IF(L85 &lt; 0,"KURANG", "-")</f>
        <v>-</v>
      </c>
      <c r="M86" s="401" t="str">
        <f>IF(M85 &lt; 0,"KURANG", "-")</f>
        <v>-</v>
      </c>
      <c r="P86" s="260"/>
      <c r="Q86" s="401" t="str">
        <f>IF(Q85 &lt; 0,"KURANG", "-")</f>
        <v>-</v>
      </c>
      <c r="R86" s="401" t="str">
        <f>IF(R85 &lt; 0,"KURANG", "-")</f>
        <v>-</v>
      </c>
      <c r="S86" s="401" t="str">
        <f>IF(S85 &lt; 0,"KURANG", "-")</f>
        <v>-</v>
      </c>
      <c r="T86" s="401" t="str">
        <f>IF(T85 &lt; 0,"KURANG", "-")</f>
        <v>-</v>
      </c>
    </row>
    <row r="87" spans="2:20" ht="15">
      <c r="G87" s="392"/>
    </row>
    <row r="88" spans="2:20" ht="15.75">
      <c r="B88" s="396">
        <f>+RANGKUMAN!C32</f>
        <v>42978</v>
      </c>
    </row>
    <row r="89" spans="2:20">
      <c r="B89" s="228" t="s">
        <v>4</v>
      </c>
      <c r="C89" s="397" t="s">
        <v>10</v>
      </c>
      <c r="D89" s="397" t="s">
        <v>26</v>
      </c>
      <c r="E89" s="397" t="s">
        <v>27</v>
      </c>
      <c r="F89" s="397" t="s">
        <v>28</v>
      </c>
    </row>
    <row r="90" spans="2:20" ht="15">
      <c r="B90" s="260" t="s">
        <v>43</v>
      </c>
      <c r="C90" s="253">
        <f>+C85</f>
        <v>-27201474.069999997</v>
      </c>
      <c r="D90" s="253">
        <f t="shared" ref="D90:F90" si="0">+D85</f>
        <v>-45882933.426278576</v>
      </c>
      <c r="E90" s="253">
        <f t="shared" si="0"/>
        <v>-16406403.720000006</v>
      </c>
      <c r="F90" s="253">
        <f t="shared" si="0"/>
        <v>600063.81999999995</v>
      </c>
    </row>
    <row r="91" spans="2:20" ht="15">
      <c r="B91" s="260" t="s">
        <v>311</v>
      </c>
      <c r="C91" s="253">
        <v>0</v>
      </c>
      <c r="D91" s="253">
        <v>0</v>
      </c>
      <c r="E91" s="253">
        <v>0</v>
      </c>
      <c r="F91" s="253">
        <v>0</v>
      </c>
    </row>
    <row r="92" spans="2:20" ht="15">
      <c r="B92" s="260" t="s">
        <v>699</v>
      </c>
      <c r="C92" s="253">
        <v>0</v>
      </c>
      <c r="D92" s="253">
        <v>0</v>
      </c>
      <c r="E92" s="253">
        <v>0</v>
      </c>
      <c r="F92" s="253">
        <v>0</v>
      </c>
    </row>
    <row r="93" spans="2:20">
      <c r="B93" s="260" t="s">
        <v>294</v>
      </c>
      <c r="C93" s="261"/>
      <c r="D93" s="261"/>
      <c r="E93" s="261"/>
      <c r="F93" s="261"/>
    </row>
    <row r="94" spans="2:20" ht="15">
      <c r="B94" s="325"/>
      <c r="C94" s="253"/>
      <c r="D94" s="253"/>
      <c r="E94" s="253"/>
      <c r="F94" s="253"/>
    </row>
    <row r="95" spans="2:20" ht="15">
      <c r="B95" s="325"/>
      <c r="C95" s="253"/>
      <c r="D95" s="253"/>
      <c r="E95" s="253"/>
      <c r="F95" s="253"/>
    </row>
    <row r="96" spans="2:20" ht="15">
      <c r="B96" s="325"/>
      <c r="C96" s="253"/>
      <c r="D96" s="253"/>
      <c r="E96" s="253"/>
      <c r="F96" s="253"/>
    </row>
    <row r="97" spans="2:6" ht="15">
      <c r="B97" s="325"/>
      <c r="C97" s="253"/>
      <c r="D97" s="253"/>
      <c r="E97" s="253"/>
      <c r="F97" s="253"/>
    </row>
    <row r="98" spans="2:6" ht="15">
      <c r="B98" s="325"/>
      <c r="C98" s="253"/>
      <c r="D98" s="253"/>
      <c r="E98" s="253"/>
      <c r="F98" s="253"/>
    </row>
    <row r="99" spans="2:6" ht="15">
      <c r="B99" s="325"/>
      <c r="C99" s="253"/>
      <c r="D99" s="253"/>
      <c r="E99" s="253"/>
      <c r="F99" s="253"/>
    </row>
    <row r="100" spans="2:6" ht="15">
      <c r="B100" s="325"/>
      <c r="C100" s="253"/>
      <c r="D100" s="253"/>
      <c r="E100" s="253"/>
      <c r="F100" s="253"/>
    </row>
    <row r="101" spans="2:6" ht="15">
      <c r="B101" s="325"/>
      <c r="C101" s="253"/>
      <c r="D101" s="253"/>
      <c r="E101" s="253"/>
      <c r="F101" s="253"/>
    </row>
    <row r="102" spans="2:6" ht="15">
      <c r="B102" s="325"/>
      <c r="C102" s="253"/>
      <c r="D102" s="253"/>
      <c r="E102" s="253"/>
      <c r="F102" s="253"/>
    </row>
    <row r="103" spans="2:6" ht="15">
      <c r="B103" s="260" t="s">
        <v>54</v>
      </c>
      <c r="C103" s="253">
        <f>+C90+C91+C92-(SUM(C94:C102))</f>
        <v>-27201474.069999997</v>
      </c>
      <c r="D103" s="253">
        <f>+D90+D91+D92-(SUM(D94:D102))</f>
        <v>-45882933.426278576</v>
      </c>
      <c r="E103" s="253">
        <f>+E90+E91+E92-(SUM(E94:E102))</f>
        <v>-16406403.720000006</v>
      </c>
      <c r="F103" s="253">
        <f>+F90+F91+F92-(SUM(F94:F102))</f>
        <v>600063.81999999995</v>
      </c>
    </row>
    <row r="104" spans="2:6" ht="15">
      <c r="B104" s="260"/>
      <c r="C104" s="401" t="str">
        <f>IF(C103 &lt; 0,"KURANG", "-")</f>
        <v>KURANG</v>
      </c>
      <c r="D104" s="401" t="str">
        <f>IF(D103 &lt; 0,"KURANG", "-")</f>
        <v>KURANG</v>
      </c>
      <c r="E104" s="401" t="str">
        <f>IF(E103 &lt; 0,"KURANG", "-")</f>
        <v>KURANG</v>
      </c>
      <c r="F104" s="401" t="str">
        <f>IF(F103 &lt; 0,"KURANG", "-")</f>
        <v>-</v>
      </c>
    </row>
  </sheetData>
  <pageMargins left="0.7" right="0.7" top="0.75" bottom="0.75" header="0.3" footer="0.3"/>
  <pageSetup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89"/>
  <sheetViews>
    <sheetView showGridLines="0" topLeftCell="D1" zoomScale="85" zoomScaleNormal="85" workbookViewId="0">
      <selection activeCell="I3" sqref="I3:X16"/>
    </sheetView>
  </sheetViews>
  <sheetFormatPr defaultRowHeight="12.75"/>
  <cols>
    <col min="1" max="1" width="4.140625" bestFit="1" customWidth="1"/>
    <col min="2" max="2" width="11.5703125" customWidth="1"/>
    <col min="3" max="3" width="43" bestFit="1" customWidth="1"/>
    <col min="4" max="4" width="33.42578125" bestFit="1" customWidth="1"/>
    <col min="5" max="5" width="11.5703125" bestFit="1" customWidth="1"/>
    <col min="6" max="6" width="16.85546875" bestFit="1" customWidth="1"/>
    <col min="7" max="7" width="21.7109375" bestFit="1" customWidth="1"/>
    <col min="9" max="9" width="13.5703125" bestFit="1" customWidth="1"/>
    <col min="10" max="10" width="20" bestFit="1" customWidth="1"/>
    <col min="11" max="11" width="15.7109375" bestFit="1" customWidth="1"/>
    <col min="12" max="12" width="14.42578125" bestFit="1" customWidth="1"/>
    <col min="13" max="13" width="16.5703125" bestFit="1" customWidth="1"/>
    <col min="14" max="14" width="10" bestFit="1" customWidth="1"/>
    <col min="15" max="15" width="13.28515625" bestFit="1" customWidth="1"/>
    <col min="16" max="16" width="54.85546875" bestFit="1" customWidth="1"/>
    <col min="17" max="17" width="19.28515625" bestFit="1" customWidth="1"/>
    <col min="18" max="18" width="44" customWidth="1"/>
    <col min="19" max="19" width="28.28515625" bestFit="1" customWidth="1"/>
    <col min="20" max="20" width="16" bestFit="1" customWidth="1"/>
    <col min="21" max="21" width="33.5703125" bestFit="1" customWidth="1"/>
    <col min="22" max="22" width="56.140625" bestFit="1" customWidth="1"/>
    <col min="23" max="23" width="10.85546875" bestFit="1" customWidth="1"/>
    <col min="24" max="24" width="63.28515625" bestFit="1" customWidth="1"/>
  </cols>
  <sheetData>
    <row r="1" spans="1:24" s="162" customFormat="1" ht="15.75">
      <c r="I1" s="159" t="s">
        <v>9</v>
      </c>
      <c r="J1" s="160" t="s">
        <v>176</v>
      </c>
      <c r="K1" s="160" t="s">
        <v>177</v>
      </c>
      <c r="L1" s="160" t="s">
        <v>178</v>
      </c>
      <c r="M1" s="160" t="s">
        <v>179</v>
      </c>
      <c r="N1" s="160" t="s">
        <v>180</v>
      </c>
      <c r="O1" s="160" t="s">
        <v>181</v>
      </c>
      <c r="P1" s="160" t="s">
        <v>182</v>
      </c>
      <c r="Q1" s="160" t="s">
        <v>183</v>
      </c>
      <c r="R1" s="160" t="s">
        <v>182</v>
      </c>
      <c r="S1" s="161" t="s">
        <v>184</v>
      </c>
      <c r="T1" s="160" t="s">
        <v>185</v>
      </c>
      <c r="U1" s="161" t="s">
        <v>186</v>
      </c>
      <c r="V1" s="160" t="s">
        <v>187</v>
      </c>
      <c r="W1" s="160" t="s">
        <v>188</v>
      </c>
      <c r="X1" s="160" t="s">
        <v>189</v>
      </c>
    </row>
    <row r="2" spans="1:24" s="162" customFormat="1" ht="21">
      <c r="A2" s="553" t="s">
        <v>85</v>
      </c>
      <c r="B2" s="553"/>
      <c r="C2" s="553"/>
      <c r="D2" s="553"/>
      <c r="E2" s="553"/>
      <c r="F2" s="553"/>
      <c r="G2" s="553"/>
      <c r="I2" s="159"/>
      <c r="J2" s="290"/>
      <c r="K2" s="290"/>
      <c r="L2" s="290"/>
      <c r="M2" s="290"/>
      <c r="N2" s="290"/>
      <c r="O2" s="290"/>
      <c r="P2" s="290"/>
      <c r="Q2" s="290"/>
      <c r="R2" s="290"/>
      <c r="S2" s="161"/>
      <c r="T2" s="290"/>
      <c r="U2" s="161"/>
      <c r="V2" s="290"/>
      <c r="W2" s="290"/>
      <c r="X2" s="290"/>
    </row>
    <row r="3" spans="1:24" s="162" customFormat="1" ht="21">
      <c r="A3" s="553">
        <f>+RANGKUMAN!D1</f>
        <v>42971</v>
      </c>
      <c r="B3" s="553"/>
      <c r="C3" s="553"/>
      <c r="D3" s="553"/>
      <c r="E3" s="553"/>
      <c r="F3" s="553"/>
      <c r="G3" s="553"/>
      <c r="I3" s="163"/>
      <c r="J3" s="164"/>
      <c r="K3" s="164"/>
      <c r="L3" s="164"/>
      <c r="M3" s="164"/>
      <c r="N3" s="164"/>
      <c r="O3" s="164"/>
      <c r="P3" s="193"/>
      <c r="Q3" s="164"/>
      <c r="R3" s="236"/>
      <c r="S3" s="165"/>
      <c r="T3" s="164"/>
      <c r="U3" s="324"/>
      <c r="V3" s="193"/>
      <c r="W3" s="338"/>
      <c r="X3" s="3"/>
    </row>
    <row r="4" spans="1:24" s="162" customFormat="1" ht="21">
      <c r="A4" s="152"/>
      <c r="B4" s="152"/>
      <c r="C4" s="152"/>
      <c r="D4" s="152"/>
      <c r="E4" s="152"/>
      <c r="F4" s="152"/>
      <c r="G4" s="152"/>
      <c r="I4" s="163"/>
      <c r="J4" s="235"/>
      <c r="K4" s="235"/>
      <c r="L4" s="235"/>
      <c r="M4" s="235"/>
      <c r="N4" s="235"/>
      <c r="O4" s="235"/>
      <c r="P4" s="193"/>
      <c r="Q4" s="235"/>
      <c r="R4" s="236"/>
      <c r="S4" s="165"/>
      <c r="T4" s="235"/>
      <c r="U4" s="324"/>
      <c r="V4" s="236"/>
      <c r="W4" s="240"/>
      <c r="X4" s="3"/>
    </row>
    <row r="5" spans="1:24" s="162" customFormat="1" ht="15.75">
      <c r="A5" s="157" t="s">
        <v>86</v>
      </c>
      <c r="B5" s="157" t="s">
        <v>70</v>
      </c>
      <c r="C5" s="157" t="s">
        <v>198</v>
      </c>
      <c r="D5" s="157" t="s">
        <v>44</v>
      </c>
      <c r="E5" s="151" t="s">
        <v>166</v>
      </c>
      <c r="F5" s="151" t="s">
        <v>60</v>
      </c>
      <c r="G5" s="151" t="s">
        <v>88</v>
      </c>
      <c r="I5" s="163"/>
      <c r="J5" s="235"/>
      <c r="K5" s="235"/>
      <c r="L5" s="235"/>
      <c r="M5" s="235"/>
      <c r="N5" s="235"/>
      <c r="O5" s="235"/>
      <c r="P5" s="193"/>
      <c r="Q5" s="235"/>
      <c r="R5" s="236"/>
      <c r="S5" s="165"/>
      <c r="T5" s="235"/>
      <c r="U5" s="324"/>
      <c r="V5" s="236"/>
      <c r="W5" s="238"/>
      <c r="X5" s="239"/>
    </row>
    <row r="6" spans="1:24" s="162" customFormat="1" ht="15.75">
      <c r="A6" s="79">
        <v>1</v>
      </c>
      <c r="B6" s="149">
        <f>+P3</f>
        <v>0</v>
      </c>
      <c r="C6" s="79">
        <f t="shared" ref="C6:C27" si="0">+R3</f>
        <v>0</v>
      </c>
      <c r="D6" s="79">
        <f>+X3</f>
        <v>0</v>
      </c>
      <c r="E6" s="79">
        <f>+T3</f>
        <v>0</v>
      </c>
      <c r="F6" s="80">
        <f>-U3</f>
        <v>0</v>
      </c>
      <c r="G6" s="80">
        <f>+F6*KURS!$G$28</f>
        <v>0</v>
      </c>
      <c r="I6" s="163"/>
      <c r="J6" s="164"/>
      <c r="K6" s="164"/>
      <c r="L6" s="164"/>
      <c r="M6" s="164"/>
      <c r="N6" s="164"/>
      <c r="O6" s="164"/>
      <c r="P6" s="193"/>
      <c r="Q6" s="164"/>
      <c r="R6" s="193"/>
      <c r="S6" s="165"/>
      <c r="T6" s="164"/>
      <c r="U6" s="324"/>
      <c r="V6" s="193"/>
      <c r="W6" s="338"/>
      <c r="X6" s="3"/>
    </row>
    <row r="7" spans="1:24" s="162" customFormat="1" ht="15.75">
      <c r="A7" s="79">
        <v>2</v>
      </c>
      <c r="B7" s="149">
        <f>+P4</f>
        <v>0</v>
      </c>
      <c r="C7" s="79">
        <f t="shared" si="0"/>
        <v>0</v>
      </c>
      <c r="D7" s="79">
        <f>+X4</f>
        <v>0</v>
      </c>
      <c r="E7" s="79">
        <f>+T4</f>
        <v>0</v>
      </c>
      <c r="F7" s="80">
        <f>-U4</f>
        <v>0</v>
      </c>
      <c r="G7" s="80">
        <f>+F7*KURS!$G$28</f>
        <v>0</v>
      </c>
      <c r="I7" s="163"/>
      <c r="J7" s="164"/>
      <c r="K7" s="164"/>
      <c r="L7" s="164"/>
      <c r="M7" s="164"/>
      <c r="N7" s="164"/>
      <c r="O7" s="164"/>
      <c r="P7" s="193"/>
      <c r="Q7" s="164"/>
      <c r="R7" s="193"/>
      <c r="S7" s="165"/>
      <c r="T7" s="164"/>
      <c r="U7" s="324"/>
      <c r="V7" s="193"/>
      <c r="W7" s="338"/>
      <c r="X7" s="3"/>
    </row>
    <row r="8" spans="1:24" s="162" customFormat="1" ht="15.75">
      <c r="A8" s="79">
        <v>3</v>
      </c>
      <c r="B8" s="149">
        <f>+P5</f>
        <v>0</v>
      </c>
      <c r="C8" s="79">
        <f t="shared" si="0"/>
        <v>0</v>
      </c>
      <c r="D8" s="79">
        <f>+X5</f>
        <v>0</v>
      </c>
      <c r="E8" s="79">
        <f>+T5</f>
        <v>0</v>
      </c>
      <c r="F8" s="80">
        <f>-U5</f>
        <v>0</v>
      </c>
      <c r="G8" s="80">
        <f>+F8*KURS!$G$28</f>
        <v>0</v>
      </c>
      <c r="I8" s="163"/>
      <c r="J8" s="164"/>
      <c r="K8" s="164"/>
      <c r="L8" s="164"/>
      <c r="M8" s="164"/>
      <c r="N8" s="164"/>
      <c r="O8" s="164"/>
      <c r="P8" s="193"/>
      <c r="Q8" s="164"/>
      <c r="R8" s="193"/>
      <c r="S8" s="165"/>
      <c r="T8" s="164"/>
      <c r="U8" s="324"/>
      <c r="V8" s="193"/>
      <c r="W8" s="338"/>
      <c r="X8" s="3"/>
    </row>
    <row r="9" spans="1:24" s="162" customFormat="1" ht="15.75">
      <c r="A9" s="79">
        <v>4</v>
      </c>
      <c r="B9" s="149">
        <f>+P6</f>
        <v>0</v>
      </c>
      <c r="C9" s="79">
        <f t="shared" si="0"/>
        <v>0</v>
      </c>
      <c r="D9" s="79">
        <f>+X6</f>
        <v>0</v>
      </c>
      <c r="E9" s="79">
        <f>+T6</f>
        <v>0</v>
      </c>
      <c r="F9" s="80">
        <f>-U6</f>
        <v>0</v>
      </c>
      <c r="G9" s="80">
        <f>+F9*KURS!$G$28</f>
        <v>0</v>
      </c>
      <c r="I9" s="163"/>
      <c r="J9" s="164"/>
      <c r="K9" s="164"/>
      <c r="L9" s="164"/>
      <c r="M9" s="164"/>
      <c r="N9" s="164"/>
      <c r="O9" s="164"/>
      <c r="P9" s="193"/>
      <c r="Q9" s="164"/>
      <c r="R9" s="193"/>
      <c r="S9" s="165"/>
      <c r="T9" s="164"/>
      <c r="U9" s="324"/>
      <c r="V9" s="193"/>
      <c r="W9" s="338"/>
      <c r="X9" s="3"/>
    </row>
    <row r="10" spans="1:24" s="162" customFormat="1" ht="15.75">
      <c r="A10" s="79">
        <v>5</v>
      </c>
      <c r="B10" s="149">
        <f t="shared" ref="B10:B28" si="1">+P7</f>
        <v>0</v>
      </c>
      <c r="C10" s="79">
        <f t="shared" si="0"/>
        <v>0</v>
      </c>
      <c r="D10" s="79">
        <f t="shared" ref="D10:D28" si="2">+X7</f>
        <v>0</v>
      </c>
      <c r="E10" s="79">
        <f t="shared" ref="E10:E28" si="3">+T7</f>
        <v>0</v>
      </c>
      <c r="F10" s="80">
        <f t="shared" ref="F10:F28" si="4">-U7</f>
        <v>0</v>
      </c>
      <c r="G10" s="80">
        <f>+F10*KURS!$G$28</f>
        <v>0</v>
      </c>
      <c r="I10" s="163"/>
      <c r="J10" s="164"/>
      <c r="K10" s="164"/>
      <c r="L10" s="164"/>
      <c r="M10" s="164"/>
      <c r="N10" s="164"/>
      <c r="O10" s="164"/>
      <c r="P10" s="193"/>
      <c r="Q10" s="164"/>
      <c r="R10" s="193"/>
      <c r="S10" s="165"/>
      <c r="T10" s="164"/>
      <c r="U10" s="324"/>
      <c r="V10" s="193"/>
      <c r="W10" s="201"/>
      <c r="X10" s="164"/>
    </row>
    <row r="11" spans="1:24" s="162" customFormat="1" ht="15.75">
      <c r="A11" s="79">
        <v>6</v>
      </c>
      <c r="B11" s="149">
        <f t="shared" si="1"/>
        <v>0</v>
      </c>
      <c r="C11" s="79">
        <f t="shared" si="0"/>
        <v>0</v>
      </c>
      <c r="D11" s="79">
        <f t="shared" si="2"/>
        <v>0</v>
      </c>
      <c r="E11" s="79">
        <f t="shared" si="3"/>
        <v>0</v>
      </c>
      <c r="F11" s="80">
        <f t="shared" si="4"/>
        <v>0</v>
      </c>
      <c r="G11" s="80">
        <f>+F11*KURS!$G$28</f>
        <v>0</v>
      </c>
      <c r="I11" s="163"/>
      <c r="J11" s="164"/>
      <c r="K11" s="164"/>
      <c r="L11" s="164"/>
      <c r="M11" s="164"/>
      <c r="N11" s="164"/>
      <c r="O11" s="164"/>
      <c r="P11" s="193"/>
      <c r="Q11" s="164"/>
      <c r="R11" s="193"/>
      <c r="S11" s="165"/>
      <c r="T11" s="164"/>
      <c r="U11" s="324"/>
      <c r="V11" s="193"/>
      <c r="W11" s="201"/>
      <c r="X11" s="164"/>
    </row>
    <row r="12" spans="1:24" s="162" customFormat="1" ht="15.75">
      <c r="A12" s="79">
        <v>7</v>
      </c>
      <c r="B12" s="149">
        <f t="shared" si="1"/>
        <v>0</v>
      </c>
      <c r="C12" s="79">
        <f t="shared" si="0"/>
        <v>0</v>
      </c>
      <c r="D12" s="79">
        <f t="shared" si="2"/>
        <v>0</v>
      </c>
      <c r="E12" s="79">
        <f t="shared" si="3"/>
        <v>0</v>
      </c>
      <c r="F12" s="80">
        <f t="shared" si="4"/>
        <v>0</v>
      </c>
      <c r="G12" s="80">
        <f>+F12*KURS!$G$28</f>
        <v>0</v>
      </c>
      <c r="I12" s="163"/>
      <c r="J12" s="164"/>
      <c r="K12" s="164"/>
      <c r="L12" s="164"/>
      <c r="M12" s="164"/>
      <c r="N12" s="164"/>
      <c r="O12" s="164"/>
      <c r="P12" s="193"/>
      <c r="Q12" s="164"/>
      <c r="R12" s="193"/>
      <c r="S12" s="165"/>
      <c r="T12" s="193"/>
      <c r="U12" s="324"/>
      <c r="V12" s="193"/>
      <c r="W12" s="326"/>
      <c r="X12" s="3"/>
    </row>
    <row r="13" spans="1:24" s="162" customFormat="1" ht="15.75">
      <c r="A13" s="79">
        <v>8</v>
      </c>
      <c r="B13" s="149">
        <f t="shared" si="1"/>
        <v>0</v>
      </c>
      <c r="C13" s="79">
        <f t="shared" si="0"/>
        <v>0</v>
      </c>
      <c r="D13" s="79">
        <f t="shared" si="2"/>
        <v>0</v>
      </c>
      <c r="E13" s="79">
        <f t="shared" si="3"/>
        <v>0</v>
      </c>
      <c r="F13" s="80">
        <f t="shared" si="4"/>
        <v>0</v>
      </c>
      <c r="G13" s="80">
        <f>+F13*KURS!$G$28</f>
        <v>0</v>
      </c>
      <c r="I13" s="163"/>
      <c r="J13" s="164"/>
      <c r="K13" s="164"/>
      <c r="L13" s="164"/>
      <c r="M13" s="164"/>
      <c r="N13" s="164"/>
      <c r="O13" s="164"/>
      <c r="P13" s="193"/>
      <c r="Q13" s="164"/>
      <c r="R13" s="193"/>
      <c r="S13" s="165"/>
      <c r="T13" s="193"/>
      <c r="U13" s="324"/>
      <c r="V13" s="193"/>
      <c r="W13" s="326"/>
      <c r="X13" s="3"/>
    </row>
    <row r="14" spans="1:24" s="162" customFormat="1" ht="15.75">
      <c r="A14" s="79">
        <v>9</v>
      </c>
      <c r="B14" s="149">
        <f>+P11</f>
        <v>0</v>
      </c>
      <c r="C14" s="79">
        <f t="shared" si="0"/>
        <v>0</v>
      </c>
      <c r="D14" s="79">
        <f>+X11</f>
        <v>0</v>
      </c>
      <c r="E14" s="79">
        <f>+T11</f>
        <v>0</v>
      </c>
      <c r="F14" s="80">
        <f>-U11</f>
        <v>0</v>
      </c>
      <c r="G14" s="80">
        <f>+F14*KURS!$G$28</f>
        <v>0</v>
      </c>
      <c r="I14" s="163"/>
      <c r="J14" s="164"/>
      <c r="K14" s="164"/>
      <c r="L14" s="164"/>
      <c r="M14" s="164"/>
      <c r="N14" s="164"/>
      <c r="O14" s="164"/>
      <c r="P14" s="193"/>
      <c r="Q14" s="164"/>
      <c r="R14" s="164"/>
      <c r="S14" s="165"/>
      <c r="T14" s="193"/>
      <c r="U14" s="324"/>
      <c r="V14" s="164"/>
      <c r="W14" s="166"/>
      <c r="X14" s="164"/>
    </row>
    <row r="15" spans="1:24" s="162" customFormat="1" ht="15.75">
      <c r="A15" s="79">
        <v>10</v>
      </c>
      <c r="B15" s="149">
        <f>+P12</f>
        <v>0</v>
      </c>
      <c r="C15" s="79">
        <f t="shared" si="0"/>
        <v>0</v>
      </c>
      <c r="D15" s="79">
        <f>+X12</f>
        <v>0</v>
      </c>
      <c r="E15" s="79">
        <f>+T12</f>
        <v>0</v>
      </c>
      <c r="F15" s="80">
        <f>-U12</f>
        <v>0</v>
      </c>
      <c r="G15" s="80">
        <f>+F15*KURS!$G$28</f>
        <v>0</v>
      </c>
      <c r="I15" s="163"/>
      <c r="J15" s="164"/>
      <c r="K15" s="164"/>
      <c r="L15" s="164"/>
      <c r="M15" s="164"/>
      <c r="N15" s="164"/>
      <c r="O15" s="164"/>
      <c r="P15" s="193"/>
      <c r="Q15" s="164"/>
      <c r="R15" s="193"/>
      <c r="S15" s="165"/>
      <c r="T15" s="193"/>
      <c r="U15" s="324"/>
      <c r="V15" s="193"/>
      <c r="W15" s="326"/>
      <c r="X15" s="3"/>
    </row>
    <row r="16" spans="1:24" s="162" customFormat="1" ht="15.75">
      <c r="A16" s="79">
        <v>11</v>
      </c>
      <c r="B16" s="149">
        <f>+P13</f>
        <v>0</v>
      </c>
      <c r="C16" s="79">
        <f t="shared" si="0"/>
        <v>0</v>
      </c>
      <c r="D16" s="79">
        <f>+X13</f>
        <v>0</v>
      </c>
      <c r="E16" s="79">
        <f>+T13</f>
        <v>0</v>
      </c>
      <c r="F16" s="80">
        <f>-U13</f>
        <v>0</v>
      </c>
      <c r="G16" s="80">
        <f>+F16*KURS!$G$28</f>
        <v>0</v>
      </c>
      <c r="I16" s="163"/>
      <c r="J16" s="164"/>
      <c r="K16" s="164"/>
      <c r="L16" s="164"/>
      <c r="M16" s="164"/>
      <c r="N16" s="164"/>
      <c r="O16" s="164"/>
      <c r="P16" s="193"/>
      <c r="Q16" s="164"/>
      <c r="R16" s="193"/>
      <c r="S16" s="165"/>
      <c r="T16" s="193"/>
      <c r="U16" s="324"/>
      <c r="V16" s="193"/>
      <c r="W16" s="326"/>
      <c r="X16" s="3"/>
    </row>
    <row r="17" spans="1:24" s="162" customFormat="1" ht="15.75">
      <c r="A17" s="79">
        <v>12</v>
      </c>
      <c r="B17" s="149">
        <f>+P14</f>
        <v>0</v>
      </c>
      <c r="C17" s="79">
        <f t="shared" si="0"/>
        <v>0</v>
      </c>
      <c r="D17" s="79">
        <f>+X14</f>
        <v>0</v>
      </c>
      <c r="E17" s="79">
        <f>+T14</f>
        <v>0</v>
      </c>
      <c r="F17" s="80">
        <f>-U14</f>
        <v>0</v>
      </c>
      <c r="G17" s="80">
        <f>+F17*KURS!$G$28</f>
        <v>0</v>
      </c>
      <c r="I17" s="163"/>
      <c r="J17" s="164"/>
      <c r="K17" s="164"/>
      <c r="L17" s="164"/>
      <c r="M17" s="164"/>
      <c r="N17" s="164"/>
      <c r="O17" s="164"/>
      <c r="P17" s="193"/>
      <c r="Q17" s="164"/>
      <c r="R17" s="193"/>
      <c r="S17" s="165"/>
      <c r="T17" s="193"/>
      <c r="U17" s="324"/>
      <c r="V17" s="193"/>
      <c r="W17" s="326"/>
      <c r="X17" s="3"/>
    </row>
    <row r="18" spans="1:24" s="162" customFormat="1" ht="15.75">
      <c r="A18" s="79">
        <v>13</v>
      </c>
      <c r="B18" s="149">
        <f t="shared" si="1"/>
        <v>0</v>
      </c>
      <c r="C18" s="79">
        <f t="shared" si="0"/>
        <v>0</v>
      </c>
      <c r="D18" s="79">
        <f t="shared" si="2"/>
        <v>0</v>
      </c>
      <c r="E18" s="79">
        <f t="shared" si="3"/>
        <v>0</v>
      </c>
      <c r="F18" s="80">
        <f t="shared" si="4"/>
        <v>0</v>
      </c>
      <c r="G18" s="80">
        <f>+F18*KURS!$G$15</f>
        <v>0</v>
      </c>
      <c r="I18" s="163"/>
      <c r="J18" s="164"/>
      <c r="K18" s="164"/>
      <c r="L18" s="164"/>
      <c r="M18" s="164"/>
      <c r="N18" s="164"/>
      <c r="O18" s="164"/>
      <c r="P18" s="193"/>
      <c r="Q18" s="164"/>
      <c r="R18" s="193"/>
      <c r="S18" s="165"/>
      <c r="T18" s="193"/>
      <c r="U18" s="324"/>
      <c r="V18" s="193"/>
      <c r="W18" s="326"/>
      <c r="X18" s="3"/>
    </row>
    <row r="19" spans="1:24" s="162" customFormat="1" ht="15.75" hidden="1">
      <c r="A19" s="79">
        <v>14</v>
      </c>
      <c r="B19" s="149">
        <f t="shared" si="1"/>
        <v>0</v>
      </c>
      <c r="C19" s="79">
        <f t="shared" si="0"/>
        <v>0</v>
      </c>
      <c r="D19" s="79">
        <f t="shared" si="2"/>
        <v>0</v>
      </c>
      <c r="E19" s="79">
        <f t="shared" si="3"/>
        <v>0</v>
      </c>
      <c r="F19" s="80">
        <f t="shared" si="4"/>
        <v>0</v>
      </c>
      <c r="G19" s="80">
        <f>+F19*KURS!$G$28</f>
        <v>0</v>
      </c>
      <c r="I19" s="163"/>
      <c r="J19" s="164"/>
      <c r="K19" s="164"/>
      <c r="L19" s="164"/>
      <c r="M19" s="164"/>
      <c r="N19" s="164"/>
      <c r="O19" s="164"/>
      <c r="P19" s="193"/>
      <c r="Q19" s="164"/>
      <c r="R19" s="170"/>
      <c r="S19" s="165"/>
      <c r="T19" s="193"/>
      <c r="U19" s="324"/>
      <c r="V19" s="193"/>
      <c r="W19" s="326"/>
      <c r="X19" s="3"/>
    </row>
    <row r="20" spans="1:24" s="162" customFormat="1" ht="15.75" hidden="1">
      <c r="A20" s="79">
        <v>15</v>
      </c>
      <c r="B20" s="149">
        <f t="shared" si="1"/>
        <v>0</v>
      </c>
      <c r="C20" s="79">
        <f t="shared" si="0"/>
        <v>0</v>
      </c>
      <c r="D20" s="79">
        <f t="shared" si="2"/>
        <v>0</v>
      </c>
      <c r="E20" s="79">
        <f t="shared" si="3"/>
        <v>0</v>
      </c>
      <c r="F20" s="80">
        <f t="shared" si="4"/>
        <v>0</v>
      </c>
      <c r="G20" s="80">
        <f>+F20*KURS!$G$28</f>
        <v>0</v>
      </c>
      <c r="I20" s="163"/>
      <c r="J20" s="164"/>
      <c r="K20" s="164"/>
      <c r="L20" s="164"/>
      <c r="M20" s="164"/>
      <c r="N20" s="164"/>
      <c r="O20" s="164"/>
      <c r="P20" s="193"/>
      <c r="Q20" s="164"/>
      <c r="R20" s="193"/>
      <c r="S20" s="165"/>
      <c r="T20" s="193"/>
      <c r="U20" s="324"/>
      <c r="V20" s="193"/>
      <c r="W20" s="326"/>
      <c r="X20" s="3"/>
    </row>
    <row r="21" spans="1:24" s="162" customFormat="1" ht="15.75" hidden="1">
      <c r="A21" s="79">
        <v>16</v>
      </c>
      <c r="B21" s="149">
        <f t="shared" si="1"/>
        <v>0</v>
      </c>
      <c r="C21" s="79">
        <f t="shared" si="0"/>
        <v>0</v>
      </c>
      <c r="D21" s="79">
        <f t="shared" si="2"/>
        <v>0</v>
      </c>
      <c r="E21" s="79">
        <f t="shared" si="3"/>
        <v>0</v>
      </c>
      <c r="F21" s="80">
        <f t="shared" si="4"/>
        <v>0</v>
      </c>
      <c r="G21" s="80">
        <f>+F21*KURS!$G$28</f>
        <v>0</v>
      </c>
      <c r="I21" s="163"/>
      <c r="J21" s="164"/>
      <c r="K21" s="164"/>
      <c r="L21" s="164"/>
      <c r="M21" s="164"/>
      <c r="N21" s="164"/>
      <c r="O21" s="164"/>
      <c r="P21" s="193"/>
      <c r="Q21" s="164"/>
      <c r="R21" s="170"/>
      <c r="S21" s="165"/>
      <c r="T21" s="193"/>
      <c r="U21" s="324"/>
      <c r="V21" s="193"/>
      <c r="W21" s="326"/>
      <c r="X21" s="3"/>
    </row>
    <row r="22" spans="1:24" s="162" customFormat="1" ht="15.75" hidden="1">
      <c r="A22" s="79">
        <v>17</v>
      </c>
      <c r="B22" s="149">
        <f t="shared" si="1"/>
        <v>0</v>
      </c>
      <c r="C22" s="79">
        <f t="shared" si="0"/>
        <v>0</v>
      </c>
      <c r="D22" s="79">
        <f t="shared" si="2"/>
        <v>0</v>
      </c>
      <c r="E22" s="79">
        <f t="shared" si="3"/>
        <v>0</v>
      </c>
      <c r="F22" s="80">
        <f t="shared" si="4"/>
        <v>0</v>
      </c>
      <c r="G22" s="80">
        <f>+F22*KURS!$G$28</f>
        <v>0</v>
      </c>
      <c r="I22" s="163"/>
      <c r="J22" s="164"/>
      <c r="K22" s="164"/>
      <c r="L22" s="164"/>
      <c r="M22" s="164"/>
      <c r="N22" s="164"/>
      <c r="O22" s="164"/>
      <c r="P22" s="193"/>
      <c r="Q22" s="164"/>
      <c r="R22" s="193"/>
      <c r="S22" s="165"/>
      <c r="T22" s="164"/>
      <c r="U22" s="324"/>
      <c r="V22" s="193"/>
      <c r="W22" s="326"/>
      <c r="X22" s="3"/>
    </row>
    <row r="23" spans="1:24" s="162" customFormat="1" ht="15.75" hidden="1">
      <c r="A23" s="79">
        <v>18</v>
      </c>
      <c r="B23" s="149">
        <f t="shared" si="1"/>
        <v>0</v>
      </c>
      <c r="C23" s="79">
        <f t="shared" si="0"/>
        <v>0</v>
      </c>
      <c r="D23" s="79">
        <f t="shared" si="2"/>
        <v>0</v>
      </c>
      <c r="E23" s="79">
        <f t="shared" si="3"/>
        <v>0</v>
      </c>
      <c r="F23" s="80">
        <f t="shared" si="4"/>
        <v>0</v>
      </c>
      <c r="G23" s="80">
        <f>+F23*KURS!$G$28</f>
        <v>0</v>
      </c>
      <c r="I23" s="163"/>
      <c r="J23" s="164"/>
      <c r="K23" s="164"/>
      <c r="L23" s="164"/>
      <c r="M23" s="164"/>
      <c r="N23" s="164"/>
      <c r="O23" s="164"/>
      <c r="P23" s="193"/>
      <c r="Q23" s="164"/>
      <c r="R23" s="193"/>
      <c r="S23" s="165"/>
      <c r="T23" s="164"/>
      <c r="U23" s="324"/>
      <c r="V23" s="193"/>
      <c r="W23" s="323"/>
      <c r="X23" s="3"/>
    </row>
    <row r="24" spans="1:24" s="162" customFormat="1" ht="15.75" hidden="1">
      <c r="A24" s="79">
        <v>19</v>
      </c>
      <c r="B24" s="149">
        <f t="shared" si="1"/>
        <v>0</v>
      </c>
      <c r="C24" s="79">
        <f t="shared" si="0"/>
        <v>0</v>
      </c>
      <c r="D24" s="79">
        <f t="shared" si="2"/>
        <v>0</v>
      </c>
      <c r="E24" s="79">
        <f t="shared" si="3"/>
        <v>0</v>
      </c>
      <c r="F24" s="80">
        <f t="shared" si="4"/>
        <v>0</v>
      </c>
      <c r="G24" s="80">
        <f>+F24*KURS!$G$28</f>
        <v>0</v>
      </c>
      <c r="I24" s="163"/>
      <c r="J24" s="164"/>
      <c r="K24" s="164"/>
      <c r="L24" s="164"/>
      <c r="M24" s="164"/>
      <c r="N24" s="164"/>
      <c r="O24" s="164"/>
      <c r="P24" s="193"/>
      <c r="Q24" s="164"/>
      <c r="R24" s="193"/>
      <c r="S24" s="165"/>
      <c r="T24" s="164"/>
      <c r="U24" s="324"/>
      <c r="V24" s="193"/>
      <c r="W24" s="323"/>
      <c r="X24" s="3"/>
    </row>
    <row r="25" spans="1:24" s="162" customFormat="1" ht="15.75" hidden="1">
      <c r="A25" s="79">
        <v>20</v>
      </c>
      <c r="B25" s="149">
        <f t="shared" si="1"/>
        <v>0</v>
      </c>
      <c r="C25" s="79">
        <f t="shared" si="0"/>
        <v>0</v>
      </c>
      <c r="D25" s="79">
        <f t="shared" si="2"/>
        <v>0</v>
      </c>
      <c r="E25" s="79">
        <f t="shared" si="3"/>
        <v>0</v>
      </c>
      <c r="F25" s="80">
        <f t="shared" si="4"/>
        <v>0</v>
      </c>
      <c r="G25" s="80">
        <f>+F25*KURS!$G$28</f>
        <v>0</v>
      </c>
      <c r="I25" s="163"/>
      <c r="J25" s="164"/>
      <c r="K25" s="164"/>
      <c r="L25" s="164"/>
      <c r="M25" s="164"/>
      <c r="N25" s="164"/>
      <c r="O25" s="164"/>
      <c r="P25" s="193"/>
      <c r="Q25" s="164"/>
      <c r="R25" s="193"/>
      <c r="S25" s="165"/>
      <c r="T25" s="164"/>
      <c r="U25" s="324"/>
      <c r="V25" s="193"/>
      <c r="W25" s="323"/>
      <c r="X25" s="3"/>
    </row>
    <row r="26" spans="1:24" s="162" customFormat="1" ht="15.75" hidden="1">
      <c r="A26" s="79">
        <v>21</v>
      </c>
      <c r="B26" s="149">
        <f t="shared" si="1"/>
        <v>0</v>
      </c>
      <c r="C26" s="79">
        <f t="shared" si="0"/>
        <v>0</v>
      </c>
      <c r="D26" s="79">
        <f t="shared" si="2"/>
        <v>0</v>
      </c>
      <c r="E26" s="79">
        <f t="shared" si="3"/>
        <v>0</v>
      </c>
      <c r="F26" s="80">
        <f t="shared" si="4"/>
        <v>0</v>
      </c>
      <c r="G26" s="80">
        <f>+F26*KURS!$G$28</f>
        <v>0</v>
      </c>
      <c r="I26" s="163"/>
      <c r="J26" s="164"/>
      <c r="K26" s="164"/>
      <c r="L26" s="164"/>
      <c r="M26" s="164"/>
      <c r="N26" s="164"/>
      <c r="O26" s="164"/>
      <c r="P26" s="193"/>
      <c r="Q26" s="164"/>
      <c r="R26" s="193"/>
      <c r="S26" s="165"/>
      <c r="T26" s="164"/>
      <c r="U26" s="324"/>
      <c r="V26" s="193"/>
      <c r="W26" s="323"/>
      <c r="X26" s="3"/>
    </row>
    <row r="27" spans="1:24" s="162" customFormat="1" ht="15.75" hidden="1">
      <c r="A27" s="79">
        <v>22</v>
      </c>
      <c r="B27" s="149">
        <f t="shared" si="1"/>
        <v>0</v>
      </c>
      <c r="C27" s="79">
        <f t="shared" si="0"/>
        <v>0</v>
      </c>
      <c r="D27" s="79">
        <f t="shared" si="2"/>
        <v>0</v>
      </c>
      <c r="E27" s="79">
        <f t="shared" si="3"/>
        <v>0</v>
      </c>
      <c r="F27" s="80">
        <f t="shared" si="4"/>
        <v>0</v>
      </c>
      <c r="G27" s="80">
        <f>+F27*KURS!$G$28</f>
        <v>0</v>
      </c>
      <c r="I27" s="163"/>
      <c r="J27" s="164"/>
      <c r="K27" s="164"/>
      <c r="L27" s="164"/>
      <c r="M27" s="164"/>
      <c r="N27" s="164"/>
      <c r="O27" s="164"/>
      <c r="P27" s="193"/>
      <c r="Q27" s="164"/>
      <c r="R27" s="193"/>
      <c r="S27" s="165"/>
      <c r="T27" s="164"/>
      <c r="U27" s="324"/>
      <c r="V27" s="193"/>
      <c r="W27" s="323"/>
      <c r="X27" s="3"/>
    </row>
    <row r="28" spans="1:24" s="162" customFormat="1" ht="15.75" hidden="1">
      <c r="A28" s="79">
        <v>23</v>
      </c>
      <c r="B28" s="149">
        <f t="shared" si="1"/>
        <v>0</v>
      </c>
      <c r="C28" s="79">
        <f t="shared" ref="C28" si="5">+R25</f>
        <v>0</v>
      </c>
      <c r="D28" s="79">
        <f t="shared" si="2"/>
        <v>0</v>
      </c>
      <c r="E28" s="79">
        <f t="shared" si="3"/>
        <v>0</v>
      </c>
      <c r="F28" s="80">
        <f t="shared" si="4"/>
        <v>0</v>
      </c>
      <c r="G28" s="80">
        <f>+F28*KURS!$G$28</f>
        <v>0</v>
      </c>
      <c r="I28" s="163"/>
      <c r="J28" s="164"/>
      <c r="K28" s="164"/>
      <c r="L28" s="164"/>
      <c r="M28" s="164"/>
      <c r="N28" s="164"/>
      <c r="O28" s="164"/>
      <c r="P28" s="193"/>
      <c r="Q28" s="164"/>
      <c r="R28" s="193"/>
      <c r="S28" s="165"/>
      <c r="T28" s="164"/>
      <c r="U28" s="324"/>
      <c r="V28" s="193"/>
      <c r="W28" s="323"/>
      <c r="X28" s="3"/>
    </row>
    <row r="29" spans="1:24" s="162" customFormat="1" ht="15.75" hidden="1">
      <c r="A29" s="79">
        <v>24</v>
      </c>
      <c r="B29" s="149">
        <f t="shared" ref="B29:B38" si="6">+P26</f>
        <v>0</v>
      </c>
      <c r="C29" s="79">
        <f t="shared" ref="C29:C38" si="7">+R26</f>
        <v>0</v>
      </c>
      <c r="D29" s="79">
        <f t="shared" ref="D29:D38" si="8">+X26</f>
        <v>0</v>
      </c>
      <c r="E29" s="79">
        <f t="shared" ref="E29:E38" si="9">+T26</f>
        <v>0</v>
      </c>
      <c r="F29" s="80">
        <f t="shared" ref="F29:F38" si="10">-U26</f>
        <v>0</v>
      </c>
      <c r="G29" s="80">
        <f>+F29*KURS!$G$28</f>
        <v>0</v>
      </c>
      <c r="I29" s="163"/>
      <c r="J29" s="164"/>
      <c r="K29" s="164"/>
      <c r="L29" s="164"/>
      <c r="M29" s="164"/>
      <c r="N29" s="164"/>
      <c r="O29" s="164"/>
      <c r="P29" s="193"/>
      <c r="Q29" s="164"/>
      <c r="R29" s="193"/>
      <c r="S29" s="165"/>
      <c r="T29" s="164"/>
      <c r="U29" s="324"/>
      <c r="V29" s="193"/>
      <c r="W29" s="323"/>
      <c r="X29" s="3"/>
    </row>
    <row r="30" spans="1:24" s="162" customFormat="1" ht="15.75" hidden="1">
      <c r="A30" s="79">
        <v>25</v>
      </c>
      <c r="B30" s="149">
        <f t="shared" si="6"/>
        <v>0</v>
      </c>
      <c r="C30" s="79">
        <f t="shared" si="7"/>
        <v>0</v>
      </c>
      <c r="D30" s="79">
        <f t="shared" si="8"/>
        <v>0</v>
      </c>
      <c r="E30" s="79">
        <f t="shared" si="9"/>
        <v>0</v>
      </c>
      <c r="F30" s="80">
        <f t="shared" si="10"/>
        <v>0</v>
      </c>
      <c r="G30" s="80">
        <f>+F30*KURS!$G$28</f>
        <v>0</v>
      </c>
      <c r="I30" s="163"/>
      <c r="J30" s="164"/>
      <c r="K30" s="164"/>
      <c r="L30" s="164"/>
      <c r="M30" s="164"/>
      <c r="N30" s="164"/>
      <c r="O30" s="164"/>
      <c r="P30" s="193"/>
      <c r="Q30" s="164"/>
      <c r="R30" s="193"/>
      <c r="S30" s="165"/>
      <c r="T30" s="164"/>
      <c r="U30" s="324"/>
      <c r="V30" s="193"/>
      <c r="W30" s="323"/>
      <c r="X30" s="3"/>
    </row>
    <row r="31" spans="1:24" s="162" customFormat="1" ht="15.75" hidden="1">
      <c r="A31" s="79">
        <v>26</v>
      </c>
      <c r="B31" s="149">
        <f t="shared" si="6"/>
        <v>0</v>
      </c>
      <c r="C31" s="79">
        <f t="shared" si="7"/>
        <v>0</v>
      </c>
      <c r="D31" s="79">
        <f t="shared" si="8"/>
        <v>0</v>
      </c>
      <c r="E31" s="79">
        <f t="shared" si="9"/>
        <v>0</v>
      </c>
      <c r="F31" s="80">
        <f t="shared" si="10"/>
        <v>0</v>
      </c>
      <c r="G31" s="80">
        <f>+F31*KURS!$G$28</f>
        <v>0</v>
      </c>
      <c r="I31" s="163"/>
      <c r="J31" s="164"/>
      <c r="K31" s="164"/>
      <c r="L31" s="164"/>
      <c r="M31" s="164"/>
      <c r="N31" s="164"/>
      <c r="O31" s="164"/>
      <c r="P31" s="193"/>
      <c r="Q31" s="164"/>
      <c r="R31" s="193"/>
      <c r="S31" s="165"/>
      <c r="T31" s="164"/>
      <c r="U31" s="324"/>
      <c r="V31" s="193"/>
      <c r="W31" s="323"/>
      <c r="X31" s="3"/>
    </row>
    <row r="32" spans="1:24" s="162" customFormat="1" ht="15.75" hidden="1">
      <c r="A32" s="79">
        <v>27</v>
      </c>
      <c r="B32" s="149">
        <f t="shared" si="6"/>
        <v>0</v>
      </c>
      <c r="C32" s="79">
        <f t="shared" si="7"/>
        <v>0</v>
      </c>
      <c r="D32" s="79">
        <f t="shared" si="8"/>
        <v>0</v>
      </c>
      <c r="E32" s="79">
        <f t="shared" si="9"/>
        <v>0</v>
      </c>
      <c r="F32" s="80">
        <f t="shared" si="10"/>
        <v>0</v>
      </c>
      <c r="G32" s="80">
        <f>+F32*KURS!$G$28</f>
        <v>0</v>
      </c>
      <c r="I32" s="163"/>
      <c r="J32" s="164"/>
      <c r="K32" s="164"/>
      <c r="L32" s="164"/>
      <c r="M32" s="164"/>
      <c r="N32" s="164"/>
      <c r="O32" s="164"/>
      <c r="P32" s="193"/>
      <c r="Q32" s="164"/>
      <c r="R32" s="170"/>
      <c r="S32" s="165"/>
      <c r="T32" s="164"/>
      <c r="U32" s="324"/>
      <c r="V32" s="193"/>
      <c r="W32" s="323"/>
      <c r="X32" s="3"/>
    </row>
    <row r="33" spans="1:24" s="162" customFormat="1" ht="15.75" hidden="1">
      <c r="A33" s="79">
        <v>28</v>
      </c>
      <c r="B33" s="149">
        <f t="shared" si="6"/>
        <v>0</v>
      </c>
      <c r="C33" s="79">
        <f t="shared" si="7"/>
        <v>0</v>
      </c>
      <c r="D33" s="79">
        <f t="shared" si="8"/>
        <v>0</v>
      </c>
      <c r="E33" s="79">
        <f t="shared" si="9"/>
        <v>0</v>
      </c>
      <c r="F33" s="80">
        <f t="shared" si="10"/>
        <v>0</v>
      </c>
      <c r="G33" s="80">
        <f>+F33*KURS!$G$28</f>
        <v>0</v>
      </c>
      <c r="I33" s="163"/>
      <c r="J33" s="164"/>
      <c r="K33" s="164"/>
      <c r="L33" s="164"/>
      <c r="M33" s="164"/>
      <c r="N33" s="164"/>
      <c r="O33" s="164"/>
      <c r="P33" s="193"/>
      <c r="Q33" s="164"/>
      <c r="R33" s="170"/>
      <c r="S33" s="165"/>
      <c r="T33" s="164"/>
      <c r="U33" s="324"/>
      <c r="V33" s="193"/>
      <c r="W33" s="323"/>
      <c r="X33" s="3"/>
    </row>
    <row r="34" spans="1:24" s="162" customFormat="1" ht="15.75" hidden="1">
      <c r="A34" s="79">
        <v>29</v>
      </c>
      <c r="B34" s="149">
        <f t="shared" si="6"/>
        <v>0</v>
      </c>
      <c r="C34" s="79">
        <f t="shared" si="7"/>
        <v>0</v>
      </c>
      <c r="D34" s="79">
        <f t="shared" si="8"/>
        <v>0</v>
      </c>
      <c r="E34" s="79">
        <f t="shared" si="9"/>
        <v>0</v>
      </c>
      <c r="F34" s="80">
        <f t="shared" si="10"/>
        <v>0</v>
      </c>
      <c r="G34" s="80">
        <f>+F34*KURS!$G$28</f>
        <v>0</v>
      </c>
      <c r="I34" s="163"/>
      <c r="J34" s="164"/>
      <c r="K34" s="164"/>
      <c r="L34" s="164"/>
      <c r="M34" s="164"/>
      <c r="N34" s="164"/>
      <c r="O34" s="164"/>
      <c r="P34" s="193"/>
      <c r="Q34" s="164"/>
      <c r="R34" s="170"/>
      <c r="S34" s="165"/>
      <c r="T34" s="164"/>
      <c r="U34" s="324"/>
      <c r="V34" s="193"/>
      <c r="W34" s="323"/>
      <c r="X34" s="3"/>
    </row>
    <row r="35" spans="1:24" s="162" customFormat="1" ht="15.75" hidden="1">
      <c r="A35" s="79">
        <v>30</v>
      </c>
      <c r="B35" s="149">
        <f t="shared" si="6"/>
        <v>0</v>
      </c>
      <c r="C35" s="79">
        <f t="shared" si="7"/>
        <v>0</v>
      </c>
      <c r="D35" s="79">
        <f t="shared" si="8"/>
        <v>0</v>
      </c>
      <c r="E35" s="79">
        <f t="shared" si="9"/>
        <v>0</v>
      </c>
      <c r="F35" s="80">
        <f t="shared" si="10"/>
        <v>0</v>
      </c>
      <c r="G35" s="80">
        <f>+F35*KURS!$G$28</f>
        <v>0</v>
      </c>
      <c r="I35" s="163"/>
      <c r="J35" s="164"/>
      <c r="K35" s="164"/>
      <c r="L35" s="164"/>
      <c r="M35" s="164"/>
      <c r="N35" s="164"/>
      <c r="O35" s="164"/>
      <c r="P35" s="193"/>
      <c r="Q35" s="164"/>
      <c r="R35" s="170"/>
      <c r="S35" s="165"/>
      <c r="T35" s="164"/>
      <c r="U35" s="237"/>
      <c r="V35" s="193"/>
      <c r="W35" s="323"/>
      <c r="X35" s="3"/>
    </row>
    <row r="36" spans="1:24" s="162" customFormat="1" ht="15.75" hidden="1">
      <c r="A36" s="79">
        <v>31</v>
      </c>
      <c r="B36" s="149">
        <f t="shared" si="6"/>
        <v>0</v>
      </c>
      <c r="C36" s="79">
        <f t="shared" si="7"/>
        <v>0</v>
      </c>
      <c r="D36" s="79">
        <f t="shared" si="8"/>
        <v>0</v>
      </c>
      <c r="E36" s="79">
        <f t="shared" si="9"/>
        <v>0</v>
      </c>
      <c r="F36" s="80">
        <f t="shared" si="10"/>
        <v>0</v>
      </c>
      <c r="G36" s="80">
        <f>+F36*KURS!$G$28</f>
        <v>0</v>
      </c>
      <c r="I36" s="163"/>
      <c r="J36" s="164"/>
      <c r="K36" s="164"/>
      <c r="L36" s="164"/>
      <c r="M36" s="164"/>
      <c r="N36" s="164"/>
      <c r="O36" s="164"/>
      <c r="P36" s="193"/>
      <c r="Q36" s="164"/>
      <c r="R36" s="170"/>
      <c r="S36" s="165"/>
      <c r="T36" s="164"/>
      <c r="U36" s="237"/>
      <c r="V36" s="193"/>
      <c r="W36" s="323"/>
      <c r="X36" s="3"/>
    </row>
    <row r="37" spans="1:24" s="162" customFormat="1" ht="15.75" hidden="1">
      <c r="A37" s="79">
        <v>32</v>
      </c>
      <c r="B37" s="149">
        <f t="shared" si="6"/>
        <v>0</v>
      </c>
      <c r="C37" s="79">
        <f t="shared" si="7"/>
        <v>0</v>
      </c>
      <c r="D37" s="79">
        <f t="shared" si="8"/>
        <v>0</v>
      </c>
      <c r="E37" s="79">
        <f t="shared" si="9"/>
        <v>0</v>
      </c>
      <c r="F37" s="80">
        <f t="shared" si="10"/>
        <v>0</v>
      </c>
      <c r="G37" s="80">
        <f>+F37*KURS!$G$28</f>
        <v>0</v>
      </c>
      <c r="I37" s="163"/>
      <c r="J37" s="164"/>
      <c r="K37" s="164"/>
      <c r="L37" s="164"/>
      <c r="M37" s="164"/>
      <c r="N37" s="164"/>
      <c r="O37" s="164"/>
      <c r="P37" s="193"/>
      <c r="Q37" s="164"/>
      <c r="R37" s="170"/>
      <c r="S37" s="165"/>
      <c r="T37" s="164"/>
      <c r="U37" s="324"/>
      <c r="V37" s="193"/>
      <c r="W37" s="323"/>
      <c r="X37" s="3"/>
    </row>
    <row r="38" spans="1:24" s="162" customFormat="1" ht="15.75" hidden="1">
      <c r="A38" s="79">
        <v>33</v>
      </c>
      <c r="B38" s="149">
        <f t="shared" si="6"/>
        <v>0</v>
      </c>
      <c r="C38" s="79">
        <f t="shared" si="7"/>
        <v>0</v>
      </c>
      <c r="D38" s="79">
        <f t="shared" si="8"/>
        <v>0</v>
      </c>
      <c r="E38" s="79">
        <f t="shared" si="9"/>
        <v>0</v>
      </c>
      <c r="F38" s="80">
        <f t="shared" si="10"/>
        <v>0</v>
      </c>
      <c r="G38" s="80">
        <f>+F38*KURS!$G$28</f>
        <v>0</v>
      </c>
      <c r="I38" s="163"/>
      <c r="J38" s="164"/>
      <c r="K38" s="164"/>
      <c r="L38" s="164"/>
      <c r="M38" s="164"/>
      <c r="N38" s="164"/>
      <c r="O38" s="164"/>
      <c r="P38" s="193"/>
      <c r="Q38" s="164"/>
      <c r="R38" s="170"/>
      <c r="S38" s="165"/>
      <c r="T38" s="164"/>
      <c r="U38" s="324"/>
      <c r="V38" s="193"/>
      <c r="W38" s="323"/>
      <c r="X38" s="3"/>
    </row>
    <row r="39" spans="1:24" s="162" customFormat="1" ht="15.75" hidden="1">
      <c r="A39" s="79">
        <v>34</v>
      </c>
      <c r="B39" s="149">
        <f t="shared" ref="B39:B65" si="11">+P36</f>
        <v>0</v>
      </c>
      <c r="C39" s="79">
        <f t="shared" ref="C39:C65" si="12">+R36</f>
        <v>0</v>
      </c>
      <c r="D39" s="79">
        <f t="shared" ref="D39:D65" si="13">+X36</f>
        <v>0</v>
      </c>
      <c r="E39" s="79">
        <f t="shared" ref="E39:E65" si="14">+T36</f>
        <v>0</v>
      </c>
      <c r="F39" s="80">
        <f t="shared" ref="F39:F65" si="15">-U36</f>
        <v>0</v>
      </c>
      <c r="G39" s="80">
        <f>+F39*KURS!$G$28</f>
        <v>0</v>
      </c>
      <c r="I39" s="163"/>
      <c r="J39" s="164"/>
      <c r="K39" s="164"/>
      <c r="L39" s="164"/>
      <c r="M39" s="164"/>
      <c r="N39" s="164"/>
      <c r="O39" s="164"/>
      <c r="P39" s="193"/>
      <c r="Q39" s="164"/>
      <c r="R39" s="170"/>
      <c r="S39" s="165"/>
      <c r="T39" s="164"/>
      <c r="U39" s="324"/>
      <c r="V39" s="193"/>
      <c r="W39" s="323"/>
      <c r="X39" s="3"/>
    </row>
    <row r="40" spans="1:24" s="162" customFormat="1" ht="15.75" hidden="1">
      <c r="A40" s="79">
        <v>35</v>
      </c>
      <c r="B40" s="149">
        <f t="shared" si="11"/>
        <v>0</v>
      </c>
      <c r="C40" s="79">
        <f t="shared" si="12"/>
        <v>0</v>
      </c>
      <c r="D40" s="79">
        <f t="shared" si="13"/>
        <v>0</v>
      </c>
      <c r="E40" s="79">
        <f t="shared" si="14"/>
        <v>0</v>
      </c>
      <c r="F40" s="80">
        <f t="shared" si="15"/>
        <v>0</v>
      </c>
      <c r="G40" s="80">
        <f>+F40*KURS!$G$28</f>
        <v>0</v>
      </c>
      <c r="I40" s="163"/>
      <c r="J40" s="164"/>
      <c r="K40" s="164"/>
      <c r="L40" s="164"/>
      <c r="M40" s="164"/>
      <c r="N40" s="164"/>
      <c r="O40" s="164"/>
      <c r="P40" s="193"/>
      <c r="Q40" s="164"/>
      <c r="R40" s="170"/>
      <c r="S40" s="165"/>
      <c r="T40" s="164"/>
      <c r="U40" s="324"/>
      <c r="V40" s="193"/>
      <c r="W40" s="323"/>
      <c r="X40" s="3"/>
    </row>
    <row r="41" spans="1:24" s="162" customFormat="1" ht="15.75" hidden="1">
      <c r="A41" s="79">
        <v>36</v>
      </c>
      <c r="B41" s="149">
        <f t="shared" si="11"/>
        <v>0</v>
      </c>
      <c r="C41" s="79">
        <f t="shared" si="12"/>
        <v>0</v>
      </c>
      <c r="D41" s="79">
        <f t="shared" si="13"/>
        <v>0</v>
      </c>
      <c r="E41" s="79">
        <f t="shared" si="14"/>
        <v>0</v>
      </c>
      <c r="F41" s="80">
        <f t="shared" si="15"/>
        <v>0</v>
      </c>
      <c r="G41" s="80">
        <f>+F41*KURS!$G$28</f>
        <v>0</v>
      </c>
      <c r="I41" s="163"/>
      <c r="J41" s="164"/>
      <c r="K41" s="164"/>
      <c r="L41" s="164"/>
      <c r="M41" s="164"/>
      <c r="N41" s="164"/>
      <c r="O41" s="164"/>
      <c r="P41" s="193"/>
      <c r="Q41" s="164"/>
      <c r="R41" s="170"/>
      <c r="S41" s="165"/>
      <c r="T41" s="164"/>
      <c r="U41" s="324"/>
      <c r="V41" s="193"/>
      <c r="W41" s="323"/>
      <c r="X41" s="3"/>
    </row>
    <row r="42" spans="1:24" s="162" customFormat="1" ht="15.75" hidden="1">
      <c r="A42" s="79">
        <v>37</v>
      </c>
      <c r="B42" s="149">
        <f t="shared" si="11"/>
        <v>0</v>
      </c>
      <c r="C42" s="79">
        <f t="shared" si="12"/>
        <v>0</v>
      </c>
      <c r="D42" s="79">
        <f t="shared" si="13"/>
        <v>0</v>
      </c>
      <c r="E42" s="79">
        <f t="shared" si="14"/>
        <v>0</v>
      </c>
      <c r="F42" s="80">
        <f t="shared" si="15"/>
        <v>0</v>
      </c>
      <c r="G42" s="80">
        <f>+F42*KURS!$G$28</f>
        <v>0</v>
      </c>
      <c r="I42" s="163"/>
      <c r="J42" s="164"/>
      <c r="K42" s="164"/>
      <c r="L42" s="164"/>
      <c r="M42" s="164"/>
      <c r="N42" s="164"/>
      <c r="O42" s="164"/>
      <c r="P42" s="193"/>
      <c r="Q42" s="164"/>
      <c r="R42" s="170"/>
      <c r="S42" s="165"/>
      <c r="T42" s="164"/>
      <c r="U42" s="324"/>
      <c r="V42" s="193"/>
      <c r="W42" s="323"/>
      <c r="X42" s="3"/>
    </row>
    <row r="43" spans="1:24" s="162" customFormat="1" ht="15.75" hidden="1">
      <c r="A43" s="79">
        <v>38</v>
      </c>
      <c r="B43" s="149">
        <f t="shared" si="11"/>
        <v>0</v>
      </c>
      <c r="C43" s="79">
        <f t="shared" si="12"/>
        <v>0</v>
      </c>
      <c r="D43" s="79">
        <f t="shared" si="13"/>
        <v>0</v>
      </c>
      <c r="E43" s="79">
        <f t="shared" si="14"/>
        <v>0</v>
      </c>
      <c r="F43" s="80">
        <f t="shared" si="15"/>
        <v>0</v>
      </c>
      <c r="G43" s="80">
        <f>+F43*KURS!$G$28</f>
        <v>0</v>
      </c>
      <c r="I43" s="163"/>
      <c r="J43" s="164"/>
      <c r="K43" s="164"/>
      <c r="L43" s="164"/>
      <c r="M43" s="164"/>
      <c r="N43" s="164"/>
      <c r="O43" s="164"/>
      <c r="P43" s="193"/>
      <c r="Q43" s="164"/>
      <c r="R43" s="170"/>
      <c r="S43" s="165"/>
      <c r="T43" s="164"/>
      <c r="U43" s="324"/>
      <c r="V43" s="193"/>
      <c r="W43" s="323"/>
      <c r="X43" s="3"/>
    </row>
    <row r="44" spans="1:24" s="162" customFormat="1" ht="15.75" hidden="1">
      <c r="A44" s="79">
        <v>39</v>
      </c>
      <c r="B44" s="149">
        <f t="shared" si="11"/>
        <v>0</v>
      </c>
      <c r="C44" s="79">
        <f t="shared" si="12"/>
        <v>0</v>
      </c>
      <c r="D44" s="79">
        <f t="shared" si="13"/>
        <v>0</v>
      </c>
      <c r="E44" s="79">
        <f t="shared" si="14"/>
        <v>0</v>
      </c>
      <c r="F44" s="80">
        <f t="shared" si="15"/>
        <v>0</v>
      </c>
      <c r="G44" s="80">
        <f>+F44*KURS!$G$28</f>
        <v>0</v>
      </c>
      <c r="I44" s="163"/>
      <c r="J44" s="164"/>
      <c r="K44" s="164"/>
      <c r="L44" s="164"/>
      <c r="M44" s="164"/>
      <c r="N44" s="164"/>
      <c r="O44" s="164"/>
      <c r="P44" s="193"/>
      <c r="Q44" s="164"/>
      <c r="R44" s="170"/>
      <c r="S44" s="165"/>
      <c r="T44" s="164"/>
      <c r="U44" s="324"/>
      <c r="V44" s="193"/>
      <c r="W44" s="323"/>
      <c r="X44" s="3"/>
    </row>
    <row r="45" spans="1:24" s="162" customFormat="1" ht="15.75" hidden="1">
      <c r="A45" s="79">
        <v>40</v>
      </c>
      <c r="B45" s="149">
        <f t="shared" si="11"/>
        <v>0</v>
      </c>
      <c r="C45" s="79">
        <f t="shared" si="12"/>
        <v>0</v>
      </c>
      <c r="D45" s="79">
        <f t="shared" si="13"/>
        <v>0</v>
      </c>
      <c r="E45" s="79">
        <f t="shared" si="14"/>
        <v>0</v>
      </c>
      <c r="F45" s="80">
        <f t="shared" si="15"/>
        <v>0</v>
      </c>
      <c r="G45" s="80">
        <f>+F45*KURS!$G$28</f>
        <v>0</v>
      </c>
      <c r="I45" s="163"/>
      <c r="J45" s="164"/>
      <c r="K45" s="164"/>
      <c r="L45" s="164"/>
      <c r="M45" s="164"/>
      <c r="N45" s="164"/>
      <c r="O45" s="164"/>
      <c r="P45" s="193"/>
      <c r="Q45" s="164"/>
      <c r="R45" s="170"/>
      <c r="S45" s="165"/>
      <c r="T45" s="164"/>
      <c r="U45" s="324"/>
      <c r="V45" s="193"/>
      <c r="W45" s="323"/>
      <c r="X45" s="3"/>
    </row>
    <row r="46" spans="1:24" s="162" customFormat="1" ht="15.75" hidden="1">
      <c r="A46" s="79">
        <v>41</v>
      </c>
      <c r="B46" s="149">
        <f t="shared" si="11"/>
        <v>0</v>
      </c>
      <c r="C46" s="79">
        <f t="shared" si="12"/>
        <v>0</v>
      </c>
      <c r="D46" s="79">
        <f t="shared" si="13"/>
        <v>0</v>
      </c>
      <c r="E46" s="79">
        <f t="shared" si="14"/>
        <v>0</v>
      </c>
      <c r="F46" s="80">
        <f t="shared" si="15"/>
        <v>0</v>
      </c>
      <c r="G46" s="80">
        <f>+F46*KURS!$G$28</f>
        <v>0</v>
      </c>
      <c r="I46" s="163"/>
      <c r="J46" s="164"/>
      <c r="K46" s="164"/>
      <c r="L46" s="164"/>
      <c r="M46" s="164"/>
      <c r="N46" s="164"/>
      <c r="O46" s="164"/>
      <c r="P46" s="193"/>
      <c r="Q46" s="164"/>
      <c r="R46" s="170"/>
      <c r="S46" s="165"/>
      <c r="T46" s="164"/>
      <c r="U46" s="324"/>
      <c r="V46" s="193"/>
      <c r="W46" s="323"/>
      <c r="X46" s="3"/>
    </row>
    <row r="47" spans="1:24" s="162" customFormat="1" ht="15.75" hidden="1">
      <c r="A47" s="79">
        <v>42</v>
      </c>
      <c r="B47" s="149">
        <f t="shared" si="11"/>
        <v>0</v>
      </c>
      <c r="C47" s="79">
        <f t="shared" si="12"/>
        <v>0</v>
      </c>
      <c r="D47" s="79">
        <f t="shared" si="13"/>
        <v>0</v>
      </c>
      <c r="E47" s="79">
        <f t="shared" si="14"/>
        <v>0</v>
      </c>
      <c r="F47" s="80">
        <f t="shared" si="15"/>
        <v>0</v>
      </c>
      <c r="G47" s="80">
        <f>+F47*KURS!$G$28</f>
        <v>0</v>
      </c>
      <c r="I47" s="163"/>
      <c r="J47" s="164"/>
      <c r="K47" s="164"/>
      <c r="L47" s="164"/>
      <c r="M47" s="164"/>
      <c r="N47" s="164"/>
      <c r="O47" s="164"/>
      <c r="P47" s="193"/>
      <c r="Q47" s="164"/>
      <c r="R47" s="170"/>
      <c r="S47" s="165"/>
      <c r="T47" s="164"/>
      <c r="U47" s="324"/>
      <c r="V47" s="193"/>
      <c r="W47" s="323"/>
      <c r="X47" s="3"/>
    </row>
    <row r="48" spans="1:24" s="162" customFormat="1" ht="15.75" hidden="1">
      <c r="A48" s="79">
        <v>43</v>
      </c>
      <c r="B48" s="149">
        <f t="shared" si="11"/>
        <v>0</v>
      </c>
      <c r="C48" s="79">
        <f t="shared" si="12"/>
        <v>0</v>
      </c>
      <c r="D48" s="79">
        <f t="shared" si="13"/>
        <v>0</v>
      </c>
      <c r="E48" s="79">
        <f t="shared" si="14"/>
        <v>0</v>
      </c>
      <c r="F48" s="80">
        <f t="shared" si="15"/>
        <v>0</v>
      </c>
      <c r="G48" s="80">
        <f>+F48*KURS!$G$28</f>
        <v>0</v>
      </c>
      <c r="I48" s="163"/>
      <c r="J48" s="164"/>
      <c r="K48" s="164"/>
      <c r="L48" s="164"/>
      <c r="M48" s="164"/>
      <c r="N48" s="164"/>
      <c r="O48" s="164"/>
      <c r="P48" s="193"/>
      <c r="Q48" s="164"/>
      <c r="R48" s="170"/>
      <c r="S48" s="165"/>
      <c r="T48" s="164"/>
      <c r="U48" s="324"/>
      <c r="V48" s="193"/>
      <c r="W48" s="323"/>
      <c r="X48" s="3"/>
    </row>
    <row r="49" spans="1:24" s="162" customFormat="1" ht="15.75" hidden="1">
      <c r="A49" s="79">
        <v>44</v>
      </c>
      <c r="B49" s="149">
        <f t="shared" si="11"/>
        <v>0</v>
      </c>
      <c r="C49" s="79">
        <f t="shared" si="12"/>
        <v>0</v>
      </c>
      <c r="D49" s="79">
        <f t="shared" si="13"/>
        <v>0</v>
      </c>
      <c r="E49" s="79">
        <f t="shared" si="14"/>
        <v>0</v>
      </c>
      <c r="F49" s="80">
        <f t="shared" si="15"/>
        <v>0</v>
      </c>
      <c r="G49" s="80">
        <f>+F49*KURS!$G$28</f>
        <v>0</v>
      </c>
      <c r="I49" s="163"/>
      <c r="J49" s="164"/>
      <c r="K49" s="164"/>
      <c r="L49" s="164"/>
      <c r="M49" s="164"/>
      <c r="N49" s="164"/>
      <c r="O49" s="164"/>
      <c r="P49" s="193"/>
      <c r="Q49" s="164"/>
      <c r="R49" s="170"/>
      <c r="S49" s="165"/>
      <c r="T49" s="164"/>
      <c r="U49" s="324"/>
      <c r="V49" s="193"/>
      <c r="W49" s="323"/>
      <c r="X49" s="3"/>
    </row>
    <row r="50" spans="1:24" s="162" customFormat="1" ht="15.75" hidden="1">
      <c r="A50" s="79">
        <v>45</v>
      </c>
      <c r="B50" s="149">
        <f t="shared" si="11"/>
        <v>0</v>
      </c>
      <c r="C50" s="79">
        <f t="shared" si="12"/>
        <v>0</v>
      </c>
      <c r="D50" s="79">
        <f t="shared" si="13"/>
        <v>0</v>
      </c>
      <c r="E50" s="79">
        <f t="shared" si="14"/>
        <v>0</v>
      </c>
      <c r="F50" s="80">
        <f t="shared" si="15"/>
        <v>0</v>
      </c>
      <c r="G50" s="80">
        <f>+F50*KURS!$G$28</f>
        <v>0</v>
      </c>
      <c r="I50" s="163"/>
      <c r="J50" s="164"/>
      <c r="K50" s="164"/>
      <c r="L50" s="164"/>
      <c r="M50" s="164"/>
      <c r="N50" s="164"/>
      <c r="O50" s="164"/>
      <c r="P50" s="193"/>
      <c r="Q50" s="164"/>
      <c r="R50" s="170"/>
      <c r="S50" s="165"/>
      <c r="T50" s="164"/>
      <c r="U50" s="324"/>
      <c r="V50" s="193"/>
      <c r="W50" s="323"/>
      <c r="X50" s="3"/>
    </row>
    <row r="51" spans="1:24" s="162" customFormat="1" ht="15.75" hidden="1">
      <c r="A51" s="79">
        <v>46</v>
      </c>
      <c r="B51" s="149">
        <f t="shared" si="11"/>
        <v>0</v>
      </c>
      <c r="C51" s="79">
        <f t="shared" si="12"/>
        <v>0</v>
      </c>
      <c r="D51" s="79">
        <f t="shared" si="13"/>
        <v>0</v>
      </c>
      <c r="E51" s="79">
        <f t="shared" si="14"/>
        <v>0</v>
      </c>
      <c r="F51" s="80">
        <f t="shared" si="15"/>
        <v>0</v>
      </c>
      <c r="G51" s="80">
        <f>+F51*KURS!$G$28</f>
        <v>0</v>
      </c>
      <c r="I51" s="163"/>
      <c r="J51" s="164"/>
      <c r="K51" s="164"/>
      <c r="L51" s="164"/>
      <c r="M51" s="164"/>
      <c r="N51" s="164"/>
      <c r="O51" s="164"/>
      <c r="P51" s="193"/>
      <c r="Q51" s="164"/>
      <c r="R51" s="170"/>
      <c r="S51" s="165"/>
      <c r="T51" s="164"/>
      <c r="U51" s="237"/>
      <c r="V51" s="193"/>
      <c r="W51" s="323"/>
      <c r="X51" s="3"/>
    </row>
    <row r="52" spans="1:24" s="162" customFormat="1" ht="15.75" hidden="1">
      <c r="A52" s="79">
        <v>47</v>
      </c>
      <c r="B52" s="149">
        <f t="shared" si="11"/>
        <v>0</v>
      </c>
      <c r="C52" s="79">
        <f t="shared" si="12"/>
        <v>0</v>
      </c>
      <c r="D52" s="79">
        <f t="shared" si="13"/>
        <v>0</v>
      </c>
      <c r="E52" s="79">
        <f t="shared" si="14"/>
        <v>0</v>
      </c>
      <c r="F52" s="80">
        <f t="shared" si="15"/>
        <v>0</v>
      </c>
      <c r="G52" s="80">
        <f>+F52*KURS!$G$28</f>
        <v>0</v>
      </c>
      <c r="I52" s="163"/>
      <c r="J52" s="164"/>
      <c r="K52" s="164"/>
      <c r="L52" s="164"/>
      <c r="M52" s="164"/>
      <c r="N52" s="164"/>
      <c r="O52" s="164"/>
      <c r="P52" s="193"/>
      <c r="Q52" s="164"/>
      <c r="R52" s="170"/>
      <c r="S52" s="165"/>
      <c r="T52" s="164"/>
      <c r="U52" s="237"/>
      <c r="V52" s="193"/>
      <c r="W52" s="323"/>
      <c r="X52" s="3"/>
    </row>
    <row r="53" spans="1:24" s="162" customFormat="1" ht="15.75" hidden="1">
      <c r="A53" s="79">
        <v>48</v>
      </c>
      <c r="B53" s="149">
        <f t="shared" si="11"/>
        <v>0</v>
      </c>
      <c r="C53" s="79">
        <f t="shared" si="12"/>
        <v>0</v>
      </c>
      <c r="D53" s="79">
        <f t="shared" si="13"/>
        <v>0</v>
      </c>
      <c r="E53" s="79">
        <f t="shared" si="14"/>
        <v>0</v>
      </c>
      <c r="F53" s="80">
        <f t="shared" si="15"/>
        <v>0</v>
      </c>
      <c r="G53" s="80">
        <f>+F53*KURS!$G$28</f>
        <v>0</v>
      </c>
      <c r="I53" s="163"/>
      <c r="J53" s="164"/>
      <c r="K53" s="164"/>
      <c r="L53" s="164"/>
      <c r="M53" s="164"/>
      <c r="N53" s="164"/>
      <c r="O53" s="164"/>
      <c r="P53" s="193"/>
      <c r="Q53" s="164"/>
      <c r="R53" s="170"/>
      <c r="S53" s="165"/>
      <c r="T53" s="164"/>
      <c r="U53" s="237"/>
      <c r="V53" s="193"/>
      <c r="W53" s="323"/>
      <c r="X53" s="3"/>
    </row>
    <row r="54" spans="1:24" s="162" customFormat="1" ht="15.75" hidden="1">
      <c r="A54" s="79">
        <v>49</v>
      </c>
      <c r="B54" s="149">
        <f t="shared" si="11"/>
        <v>0</v>
      </c>
      <c r="C54" s="79">
        <f t="shared" si="12"/>
        <v>0</v>
      </c>
      <c r="D54" s="79">
        <f t="shared" si="13"/>
        <v>0</v>
      </c>
      <c r="E54" s="79">
        <f t="shared" si="14"/>
        <v>0</v>
      </c>
      <c r="F54" s="80">
        <f t="shared" si="15"/>
        <v>0</v>
      </c>
      <c r="G54" s="80">
        <f>+F54*KURS!$G$28</f>
        <v>0</v>
      </c>
      <c r="I54" s="163"/>
      <c r="J54" s="164"/>
      <c r="K54" s="164"/>
      <c r="L54" s="164"/>
      <c r="M54" s="164"/>
      <c r="N54" s="164"/>
      <c r="O54" s="164"/>
      <c r="P54" s="193"/>
      <c r="Q54" s="164"/>
      <c r="R54" s="170"/>
      <c r="S54" s="165"/>
      <c r="T54" s="164"/>
      <c r="U54" s="237"/>
      <c r="V54" s="193"/>
      <c r="W54" s="323"/>
      <c r="X54" s="3"/>
    </row>
    <row r="55" spans="1:24" s="162" customFormat="1" ht="15.75" hidden="1">
      <c r="A55" s="79">
        <v>50</v>
      </c>
      <c r="B55" s="149">
        <f t="shared" si="11"/>
        <v>0</v>
      </c>
      <c r="C55" s="79">
        <f t="shared" si="12"/>
        <v>0</v>
      </c>
      <c r="D55" s="79">
        <f t="shared" si="13"/>
        <v>0</v>
      </c>
      <c r="E55" s="79">
        <f t="shared" si="14"/>
        <v>0</v>
      </c>
      <c r="F55" s="80">
        <f t="shared" si="15"/>
        <v>0</v>
      </c>
      <c r="G55" s="80">
        <f>+F55*KURS!$G$28</f>
        <v>0</v>
      </c>
      <c r="I55" s="163"/>
      <c r="J55" s="164"/>
      <c r="K55" s="164"/>
      <c r="L55" s="164"/>
      <c r="M55" s="164"/>
      <c r="N55" s="164"/>
      <c r="O55" s="164"/>
      <c r="P55" s="193"/>
      <c r="Q55" s="164"/>
      <c r="R55" s="170"/>
      <c r="S55" s="165"/>
      <c r="T55" s="164"/>
      <c r="U55" s="237"/>
      <c r="V55" s="193"/>
      <c r="W55" s="323"/>
      <c r="X55" s="3"/>
    </row>
    <row r="56" spans="1:24" s="162" customFormat="1" ht="15.75" hidden="1">
      <c r="A56" s="79">
        <v>51</v>
      </c>
      <c r="B56" s="149">
        <f t="shared" si="11"/>
        <v>0</v>
      </c>
      <c r="C56" s="79">
        <f t="shared" si="12"/>
        <v>0</v>
      </c>
      <c r="D56" s="79">
        <f t="shared" si="13"/>
        <v>0</v>
      </c>
      <c r="E56" s="79">
        <f t="shared" si="14"/>
        <v>0</v>
      </c>
      <c r="F56" s="80">
        <f t="shared" si="15"/>
        <v>0</v>
      </c>
      <c r="G56" s="80">
        <f>+F56*KURS!$G$28</f>
        <v>0</v>
      </c>
      <c r="I56" s="163"/>
      <c r="J56" s="164"/>
      <c r="K56" s="164"/>
      <c r="L56" s="164"/>
      <c r="M56" s="164"/>
      <c r="N56" s="164"/>
      <c r="O56" s="164"/>
      <c r="P56" s="193"/>
      <c r="Q56" s="164"/>
      <c r="R56" s="170"/>
      <c r="S56" s="165"/>
      <c r="T56" s="164"/>
      <c r="U56" s="237"/>
      <c r="V56" s="193"/>
      <c r="W56" s="323"/>
      <c r="X56" s="3"/>
    </row>
    <row r="57" spans="1:24" s="162" customFormat="1" ht="15.75" hidden="1">
      <c r="A57" s="79">
        <v>52</v>
      </c>
      <c r="B57" s="149">
        <f t="shared" si="11"/>
        <v>0</v>
      </c>
      <c r="C57" s="79">
        <f t="shared" si="12"/>
        <v>0</v>
      </c>
      <c r="D57" s="79">
        <f t="shared" si="13"/>
        <v>0</v>
      </c>
      <c r="E57" s="79">
        <f t="shared" si="14"/>
        <v>0</v>
      </c>
      <c r="F57" s="80">
        <f t="shared" si="15"/>
        <v>0</v>
      </c>
      <c r="G57" s="80">
        <f>+F57*KURS!$G$28</f>
        <v>0</v>
      </c>
      <c r="I57" s="163"/>
      <c r="J57" s="164"/>
      <c r="K57" s="164"/>
      <c r="L57" s="164"/>
      <c r="M57" s="164"/>
      <c r="N57" s="164"/>
      <c r="O57" s="164"/>
      <c r="P57" s="193"/>
      <c r="Q57" s="164"/>
      <c r="R57" s="170"/>
      <c r="S57" s="165"/>
      <c r="T57" s="164"/>
      <c r="U57" s="237"/>
      <c r="V57" s="193"/>
      <c r="W57" s="323"/>
      <c r="X57" s="3"/>
    </row>
    <row r="58" spans="1:24" s="162" customFormat="1" ht="15.75" hidden="1">
      <c r="A58" s="79">
        <v>53</v>
      </c>
      <c r="B58" s="149">
        <f t="shared" si="11"/>
        <v>0</v>
      </c>
      <c r="C58" s="79">
        <f t="shared" si="12"/>
        <v>0</v>
      </c>
      <c r="D58" s="79">
        <f t="shared" si="13"/>
        <v>0</v>
      </c>
      <c r="E58" s="79">
        <f t="shared" si="14"/>
        <v>0</v>
      </c>
      <c r="F58" s="80">
        <f t="shared" si="15"/>
        <v>0</v>
      </c>
      <c r="G58" s="80">
        <f>+F58*KURS!$G$28</f>
        <v>0</v>
      </c>
      <c r="I58" s="163"/>
      <c r="J58" s="164"/>
      <c r="K58" s="164"/>
      <c r="L58" s="164"/>
      <c r="M58" s="164"/>
      <c r="N58" s="164"/>
      <c r="O58" s="164"/>
      <c r="P58" s="193"/>
      <c r="Q58" s="164"/>
      <c r="R58" s="170"/>
      <c r="S58" s="165"/>
      <c r="T58" s="164"/>
      <c r="U58" s="237"/>
      <c r="V58" s="193"/>
      <c r="W58" s="323"/>
      <c r="X58" s="3"/>
    </row>
    <row r="59" spans="1:24" s="162" customFormat="1" ht="15.75" hidden="1">
      <c r="A59" s="79">
        <v>54</v>
      </c>
      <c r="B59" s="149">
        <f t="shared" si="11"/>
        <v>0</v>
      </c>
      <c r="C59" s="79">
        <f t="shared" si="12"/>
        <v>0</v>
      </c>
      <c r="D59" s="79">
        <f t="shared" si="13"/>
        <v>0</v>
      </c>
      <c r="E59" s="79">
        <f t="shared" si="14"/>
        <v>0</v>
      </c>
      <c r="F59" s="80">
        <f t="shared" si="15"/>
        <v>0</v>
      </c>
      <c r="G59" s="80">
        <f>+F59*KURS!$G$28</f>
        <v>0</v>
      </c>
      <c r="I59" s="163"/>
      <c r="J59" s="164"/>
      <c r="K59" s="164"/>
      <c r="L59" s="164"/>
      <c r="M59" s="164"/>
      <c r="N59" s="164"/>
      <c r="O59" s="164"/>
      <c r="P59" s="193"/>
      <c r="Q59" s="164"/>
      <c r="R59" s="170"/>
      <c r="S59" s="165"/>
      <c r="T59" s="164"/>
      <c r="U59" s="237"/>
      <c r="V59" s="193"/>
      <c r="W59" s="323"/>
      <c r="X59" s="3"/>
    </row>
    <row r="60" spans="1:24" s="162" customFormat="1" ht="15.75" hidden="1">
      <c r="A60" s="79">
        <v>55</v>
      </c>
      <c r="B60" s="149">
        <f t="shared" si="11"/>
        <v>0</v>
      </c>
      <c r="C60" s="79">
        <f t="shared" si="12"/>
        <v>0</v>
      </c>
      <c r="D60" s="79">
        <f t="shared" si="13"/>
        <v>0</v>
      </c>
      <c r="E60" s="79">
        <f t="shared" si="14"/>
        <v>0</v>
      </c>
      <c r="F60" s="80">
        <f t="shared" si="15"/>
        <v>0</v>
      </c>
      <c r="G60" s="80">
        <f>+F60*KURS!$G$28</f>
        <v>0</v>
      </c>
      <c r="I60" s="163"/>
      <c r="J60" s="164"/>
      <c r="K60" s="164"/>
      <c r="L60" s="164"/>
      <c r="M60" s="164"/>
      <c r="N60" s="164"/>
      <c r="O60" s="164"/>
      <c r="P60" s="193"/>
      <c r="Q60" s="164"/>
      <c r="R60" s="170"/>
      <c r="S60" s="165"/>
      <c r="T60" s="164"/>
      <c r="U60" s="237"/>
      <c r="V60" s="193"/>
      <c r="W60" s="323"/>
      <c r="X60" s="3"/>
    </row>
    <row r="61" spans="1:24" s="162" customFormat="1" ht="15.75" hidden="1">
      <c r="A61" s="79">
        <v>56</v>
      </c>
      <c r="B61" s="149">
        <f t="shared" si="11"/>
        <v>0</v>
      </c>
      <c r="C61" s="79">
        <f t="shared" si="12"/>
        <v>0</v>
      </c>
      <c r="D61" s="79">
        <f t="shared" si="13"/>
        <v>0</v>
      </c>
      <c r="E61" s="79">
        <f t="shared" si="14"/>
        <v>0</v>
      </c>
      <c r="F61" s="80">
        <f t="shared" si="15"/>
        <v>0</v>
      </c>
      <c r="G61" s="80">
        <f>+F61*KURS!$G$28</f>
        <v>0</v>
      </c>
      <c r="I61" s="163"/>
      <c r="J61" s="164"/>
      <c r="K61" s="164"/>
      <c r="L61" s="164"/>
      <c r="M61" s="164"/>
      <c r="N61" s="164"/>
      <c r="O61" s="164"/>
      <c r="P61" s="193"/>
      <c r="Q61" s="164"/>
      <c r="R61" s="170"/>
      <c r="S61" s="165"/>
      <c r="T61" s="164"/>
      <c r="U61" s="237"/>
      <c r="V61" s="193"/>
      <c r="W61" s="323"/>
      <c r="X61" s="3"/>
    </row>
    <row r="62" spans="1:24" s="162" customFormat="1" ht="15.75" hidden="1">
      <c r="A62" s="79">
        <v>57</v>
      </c>
      <c r="B62" s="149">
        <f t="shared" si="11"/>
        <v>0</v>
      </c>
      <c r="C62" s="79">
        <f t="shared" si="12"/>
        <v>0</v>
      </c>
      <c r="D62" s="79">
        <f t="shared" si="13"/>
        <v>0</v>
      </c>
      <c r="E62" s="79">
        <f t="shared" si="14"/>
        <v>0</v>
      </c>
      <c r="F62" s="80">
        <f t="shared" si="15"/>
        <v>0</v>
      </c>
      <c r="G62" s="80">
        <f>+F62*KURS!$G$28</f>
        <v>0</v>
      </c>
      <c r="I62" s="163"/>
      <c r="J62" s="164"/>
      <c r="K62" s="164"/>
      <c r="L62" s="164"/>
      <c r="M62" s="164"/>
      <c r="N62" s="164"/>
      <c r="O62" s="164"/>
      <c r="P62" s="193"/>
      <c r="Q62" s="164"/>
      <c r="R62" s="170"/>
      <c r="S62" s="165"/>
      <c r="T62" s="164"/>
      <c r="U62" s="237"/>
      <c r="V62" s="193"/>
      <c r="W62" s="323"/>
      <c r="X62" s="3"/>
    </row>
    <row r="63" spans="1:24" s="162" customFormat="1" ht="15.75" hidden="1">
      <c r="A63" s="79">
        <v>58</v>
      </c>
      <c r="B63" s="149">
        <f t="shared" si="11"/>
        <v>0</v>
      </c>
      <c r="C63" s="79">
        <f t="shared" si="12"/>
        <v>0</v>
      </c>
      <c r="D63" s="79">
        <f t="shared" si="13"/>
        <v>0</v>
      </c>
      <c r="E63" s="79">
        <f t="shared" si="14"/>
        <v>0</v>
      </c>
      <c r="F63" s="80">
        <f t="shared" si="15"/>
        <v>0</v>
      </c>
      <c r="G63" s="80">
        <f>+F63*KURS!$G$28</f>
        <v>0</v>
      </c>
      <c r="I63" s="163"/>
      <c r="J63" s="164"/>
      <c r="K63" s="164"/>
      <c r="L63" s="164"/>
      <c r="M63" s="164"/>
      <c r="N63" s="164"/>
      <c r="O63" s="164"/>
      <c r="P63" s="193"/>
      <c r="Q63" s="164"/>
      <c r="R63" s="170"/>
      <c r="S63" s="165"/>
      <c r="T63" s="164"/>
      <c r="U63" s="237"/>
      <c r="V63" s="193"/>
      <c r="W63" s="323"/>
      <c r="X63" s="3"/>
    </row>
    <row r="64" spans="1:24" s="162" customFormat="1" ht="15.75" hidden="1">
      <c r="A64" s="79">
        <v>59</v>
      </c>
      <c r="B64" s="149">
        <f t="shared" si="11"/>
        <v>0</v>
      </c>
      <c r="C64" s="79">
        <f t="shared" si="12"/>
        <v>0</v>
      </c>
      <c r="D64" s="79">
        <f t="shared" si="13"/>
        <v>0</v>
      </c>
      <c r="E64" s="79">
        <f t="shared" si="14"/>
        <v>0</v>
      </c>
      <c r="F64" s="80">
        <f t="shared" si="15"/>
        <v>0</v>
      </c>
      <c r="G64" s="80">
        <f>+F64*KURS!$G$28</f>
        <v>0</v>
      </c>
      <c r="I64" s="163"/>
      <c r="J64" s="164"/>
      <c r="K64" s="164"/>
      <c r="L64" s="164"/>
      <c r="M64" s="164"/>
      <c r="N64" s="164"/>
      <c r="O64" s="164"/>
      <c r="P64" s="193"/>
      <c r="Q64" s="164"/>
      <c r="R64" s="170"/>
      <c r="S64" s="165"/>
      <c r="T64" s="164"/>
      <c r="U64" s="237"/>
      <c r="V64" s="193"/>
      <c r="W64" s="323"/>
      <c r="X64" s="3"/>
    </row>
    <row r="65" spans="1:24" s="162" customFormat="1" ht="15.75" hidden="1">
      <c r="A65" s="79">
        <v>60</v>
      </c>
      <c r="B65" s="149">
        <f t="shared" si="11"/>
        <v>0</v>
      </c>
      <c r="C65" s="79">
        <f t="shared" si="12"/>
        <v>0</v>
      </c>
      <c r="D65" s="79">
        <f t="shared" si="13"/>
        <v>0</v>
      </c>
      <c r="E65" s="79">
        <f t="shared" si="14"/>
        <v>0</v>
      </c>
      <c r="F65" s="80">
        <f t="shared" si="15"/>
        <v>0</v>
      </c>
      <c r="G65" s="80">
        <f>+F65*KURS!$G$28</f>
        <v>0</v>
      </c>
      <c r="I65" s="163"/>
      <c r="J65" s="164"/>
      <c r="K65" s="164"/>
      <c r="L65" s="164"/>
      <c r="M65" s="164"/>
      <c r="N65" s="164"/>
      <c r="O65" s="164"/>
      <c r="P65" s="193"/>
      <c r="Q65" s="164"/>
      <c r="R65" s="170"/>
      <c r="S65" s="165"/>
      <c r="T65" s="164"/>
      <c r="U65" s="324"/>
      <c r="V65" s="193"/>
      <c r="W65" s="273"/>
      <c r="X65" s="3"/>
    </row>
    <row r="66" spans="1:24" s="162" customFormat="1" ht="15.75">
      <c r="A66" s="79"/>
      <c r="B66" s="79"/>
      <c r="C66" s="79"/>
      <c r="D66" s="79"/>
      <c r="E66" s="79"/>
      <c r="F66" s="80"/>
      <c r="G66" s="80"/>
      <c r="I66" s="163"/>
      <c r="J66" s="164"/>
      <c r="K66" s="164"/>
      <c r="L66" s="164"/>
      <c r="M66" s="164"/>
      <c r="N66" s="164"/>
      <c r="O66" s="164"/>
      <c r="P66" s="193"/>
      <c r="Q66" s="164"/>
      <c r="R66" s="170"/>
      <c r="S66" s="165"/>
      <c r="T66" s="164"/>
      <c r="U66" s="237"/>
      <c r="V66" s="193"/>
      <c r="W66" s="273"/>
      <c r="X66" s="3"/>
    </row>
    <row r="67" spans="1:24" s="162" customFormat="1" ht="15.75">
      <c r="A67" s="153"/>
      <c r="B67" s="154"/>
      <c r="C67" s="547" t="s">
        <v>89</v>
      </c>
      <c r="D67" s="150" t="s">
        <v>4</v>
      </c>
      <c r="E67" s="550"/>
      <c r="F67" s="81">
        <f>SUMIF($E$6:$E$66,D67,$F$6:$F$66)</f>
        <v>0</v>
      </c>
      <c r="G67" s="81">
        <f>SUMIF($E$6:$E$66,D67,$G$6:$G$66)</f>
        <v>0</v>
      </c>
      <c r="I67" s="163"/>
      <c r="J67" s="164"/>
      <c r="K67" s="164"/>
      <c r="L67" s="164"/>
      <c r="M67" s="164"/>
      <c r="N67" s="164"/>
      <c r="O67" s="164"/>
      <c r="P67" s="193"/>
      <c r="Q67" s="164"/>
      <c r="R67" s="170"/>
      <c r="S67" s="165"/>
      <c r="T67" s="164"/>
      <c r="U67" s="237"/>
      <c r="V67" s="193"/>
      <c r="W67" s="273"/>
      <c r="X67" s="3"/>
    </row>
    <row r="68" spans="1:24" s="162" customFormat="1" ht="15.75">
      <c r="A68" s="168"/>
      <c r="B68" s="169"/>
      <c r="C68" s="548"/>
      <c r="D68" s="150" t="s">
        <v>1</v>
      </c>
      <c r="E68" s="551"/>
      <c r="F68" s="81">
        <f>SUMIF($E$6:$E$66,D68,$F$6:$F$66)</f>
        <v>0</v>
      </c>
      <c r="G68" s="81">
        <f>SUMIF($E$6:$E$66,D68,$G$6:$G$66)</f>
        <v>0</v>
      </c>
      <c r="I68" s="163"/>
      <c r="J68" s="164"/>
      <c r="K68" s="164"/>
      <c r="L68" s="164"/>
      <c r="M68" s="164"/>
      <c r="N68" s="164"/>
      <c r="O68" s="164"/>
      <c r="P68" s="193"/>
      <c r="Q68" s="164"/>
      <c r="R68" s="170"/>
      <c r="S68" s="165"/>
      <c r="T68" s="164"/>
      <c r="U68" s="237"/>
      <c r="V68" s="193"/>
      <c r="W68" s="273"/>
      <c r="X68" s="3"/>
    </row>
    <row r="69" spans="1:24" s="162" customFormat="1" ht="15.75">
      <c r="A69" s="155"/>
      <c r="B69" s="156"/>
      <c r="C69" s="549"/>
      <c r="D69" s="150" t="s">
        <v>13</v>
      </c>
      <c r="E69" s="552"/>
      <c r="F69" s="81">
        <f>SUMIF($E$6:$E$66,D69,$F$6:$F$66)</f>
        <v>0</v>
      </c>
      <c r="G69" s="81">
        <f>SUMIF($E$6:$E$66,D69,$G$6:$G$66)</f>
        <v>0</v>
      </c>
      <c r="I69" s="163"/>
      <c r="J69" s="164"/>
      <c r="K69" s="164"/>
      <c r="L69" s="164"/>
      <c r="M69" s="164"/>
      <c r="N69" s="164"/>
      <c r="O69" s="164"/>
      <c r="P69" s="193"/>
      <c r="Q69" s="164"/>
      <c r="R69" s="170"/>
      <c r="S69" s="165"/>
      <c r="T69" s="164"/>
      <c r="U69" s="237"/>
      <c r="V69" s="193"/>
      <c r="W69" s="273"/>
      <c r="X69" s="3"/>
    </row>
    <row r="70" spans="1:24" s="162" customFormat="1" ht="15.75">
      <c r="I70" s="163"/>
      <c r="J70" s="164"/>
      <c r="K70" s="164"/>
      <c r="L70" s="164"/>
      <c r="M70" s="164"/>
      <c r="N70" s="164"/>
      <c r="O70" s="164"/>
      <c r="P70" s="193"/>
      <c r="Q70" s="164"/>
      <c r="R70" s="170"/>
      <c r="S70" s="165"/>
      <c r="T70" s="164"/>
      <c r="U70" s="237"/>
      <c r="V70" s="193"/>
      <c r="W70" s="273"/>
      <c r="X70" s="3"/>
    </row>
    <row r="71" spans="1:24" s="162" customFormat="1" ht="15.75">
      <c r="I71" s="163"/>
      <c r="J71" s="164"/>
      <c r="K71" s="164"/>
      <c r="L71" s="164"/>
      <c r="M71" s="164"/>
      <c r="N71" s="164"/>
      <c r="O71" s="164"/>
      <c r="P71" s="193"/>
      <c r="Q71" s="164"/>
      <c r="R71" s="170"/>
      <c r="S71" s="165"/>
      <c r="T71" s="164"/>
      <c r="U71" s="237"/>
      <c r="V71" s="193"/>
      <c r="W71" s="273"/>
      <c r="X71" s="3"/>
    </row>
    <row r="72" spans="1:24" s="162" customFormat="1"/>
    <row r="73" spans="1:24" s="162" customFormat="1">
      <c r="B73" s="172"/>
      <c r="C73" s="172"/>
      <c r="D73" s="172"/>
      <c r="E73" s="172"/>
      <c r="F73" s="245"/>
    </row>
    <row r="74" spans="1:24" s="162" customFormat="1">
      <c r="B74" s="172"/>
      <c r="C74" s="172"/>
      <c r="D74" s="172"/>
      <c r="E74" s="172"/>
      <c r="J74" s="172"/>
      <c r="K74" s="172"/>
      <c r="L74" s="172"/>
      <c r="P74" s="202"/>
      <c r="Q74" s="202"/>
    </row>
    <row r="75" spans="1:24" s="162" customFormat="1">
      <c r="K75" s="172"/>
      <c r="L75" s="172"/>
      <c r="N75" s="202"/>
    </row>
    <row r="76" spans="1:24" s="162" customFormat="1">
      <c r="J76" s="202"/>
      <c r="K76" s="241"/>
      <c r="L76" s="172"/>
      <c r="M76" s="242"/>
    </row>
    <row r="77" spans="1:24" s="162" customFormat="1">
      <c r="K77" s="417"/>
      <c r="L77" s="172"/>
      <c r="M77" s="172"/>
    </row>
    <row r="78" spans="1:24" s="162" customFormat="1">
      <c r="K78" s="418"/>
      <c r="M78" s="202"/>
    </row>
    <row r="79" spans="1:24" s="162" customFormat="1">
      <c r="K79" s="418"/>
    </row>
    <row r="80" spans="1:24" s="162" customFormat="1">
      <c r="K80" s="418"/>
      <c r="M80" s="202"/>
    </row>
    <row r="81" spans="10:14" s="162" customFormat="1">
      <c r="K81" s="418"/>
      <c r="M81" s="202"/>
    </row>
    <row r="82" spans="10:14" s="162" customFormat="1">
      <c r="K82" s="418"/>
    </row>
    <row r="83" spans="10:14" s="162" customFormat="1">
      <c r="K83" s="418"/>
      <c r="N83" s="202"/>
    </row>
    <row r="84" spans="10:14" s="162" customFormat="1">
      <c r="J84" s="241"/>
      <c r="K84" s="418"/>
      <c r="M84" s="202"/>
    </row>
    <row r="85" spans="10:14" s="162" customFormat="1">
      <c r="J85" s="241"/>
      <c r="K85" s="417"/>
    </row>
    <row r="86" spans="10:14" s="162" customFormat="1">
      <c r="J86" s="241"/>
      <c r="K86" s="418"/>
      <c r="M86" s="202"/>
    </row>
    <row r="87" spans="10:14" s="162" customFormat="1">
      <c r="J87" s="241"/>
      <c r="K87" s="418"/>
    </row>
    <row r="88" spans="10:14" s="162" customFormat="1">
      <c r="J88" s="241"/>
      <c r="K88" s="418"/>
      <c r="M88" s="202"/>
    </row>
    <row r="89" spans="10:14" s="162" customFormat="1">
      <c r="J89" s="241"/>
      <c r="K89" s="418"/>
    </row>
    <row r="90" spans="10:14" s="162" customFormat="1">
      <c r="K90" s="418"/>
      <c r="M90" s="202"/>
    </row>
    <row r="91" spans="10:14" s="162" customFormat="1">
      <c r="M91" s="241"/>
    </row>
    <row r="92" spans="10:14" s="162" customFormat="1"/>
    <row r="93" spans="10:14" s="162" customFormat="1"/>
    <row r="94" spans="10:14" s="162" customFormat="1"/>
    <row r="95" spans="10:14" s="162" customFormat="1"/>
    <row r="96" spans="10:14" s="162" customFormat="1"/>
    <row r="97" s="162" customFormat="1"/>
    <row r="98" s="162" customFormat="1"/>
    <row r="99" s="162" customFormat="1"/>
    <row r="100" s="162" customFormat="1"/>
    <row r="101" s="162" customFormat="1"/>
    <row r="102" s="162" customFormat="1"/>
    <row r="103" s="162" customFormat="1"/>
    <row r="104" s="162" customFormat="1"/>
    <row r="105" s="162" customFormat="1"/>
    <row r="106" s="162" customFormat="1"/>
    <row r="107" s="162" customFormat="1"/>
    <row r="108" s="162" customFormat="1"/>
    <row r="109" s="162" customFormat="1"/>
    <row r="110" s="162" customFormat="1"/>
    <row r="111" s="162" customFormat="1"/>
    <row r="112" s="162" customFormat="1"/>
    <row r="113" spans="9:9" s="162" customFormat="1"/>
    <row r="114" spans="9:9" s="162" customFormat="1"/>
    <row r="115" spans="9:9" s="162" customFormat="1"/>
    <row r="116" spans="9:9" s="162" customFormat="1"/>
    <row r="117" spans="9:9" s="162" customFormat="1"/>
    <row r="118" spans="9:9" s="162" customFormat="1"/>
    <row r="119" spans="9:9" s="162" customFormat="1"/>
    <row r="120" spans="9:9" s="162" customFormat="1"/>
    <row r="121" spans="9:9" s="162" customFormat="1"/>
    <row r="122" spans="9:9" s="162" customFormat="1"/>
    <row r="123" spans="9:9" s="162" customFormat="1"/>
    <row r="124" spans="9:9" s="162" customFormat="1"/>
    <row r="125" spans="9:9" s="162" customFormat="1"/>
    <row r="126" spans="9:9" s="162" customFormat="1"/>
    <row r="127" spans="9:9" s="162" customFormat="1">
      <c r="I127" s="162" t="s">
        <v>190</v>
      </c>
    </row>
    <row r="128" spans="9:9" s="162" customFormat="1">
      <c r="I128" s="162" t="s">
        <v>190</v>
      </c>
    </row>
    <row r="129" spans="9:23" s="162" customFormat="1">
      <c r="I129" s="162" t="s">
        <v>190</v>
      </c>
    </row>
    <row r="130" spans="9:23" s="162" customFormat="1">
      <c r="I130" s="162" t="s">
        <v>190</v>
      </c>
    </row>
    <row r="131" spans="9:23" s="162" customFormat="1">
      <c r="I131" s="162" t="s">
        <v>190</v>
      </c>
    </row>
    <row r="132" spans="9:23" s="162" customFormat="1">
      <c r="I132" s="162" t="s">
        <v>190</v>
      </c>
    </row>
    <row r="133" spans="9:23" s="162" customFormat="1">
      <c r="I133" s="162" t="s">
        <v>190</v>
      </c>
    </row>
    <row r="134" spans="9:23" s="162" customFormat="1">
      <c r="I134" s="162" t="s">
        <v>190</v>
      </c>
    </row>
    <row r="135" spans="9:23" s="162" customFormat="1">
      <c r="I135" s="162" t="s">
        <v>190</v>
      </c>
    </row>
    <row r="136" spans="9:23" s="162" customFormat="1">
      <c r="I136" s="162" t="s">
        <v>190</v>
      </c>
    </row>
    <row r="137" spans="9:23" s="162" customFormat="1">
      <c r="I137" s="162" t="s">
        <v>190</v>
      </c>
      <c r="K137"/>
      <c r="L137"/>
      <c r="M137"/>
      <c r="N137"/>
      <c r="O137"/>
      <c r="P137"/>
      <c r="Q137"/>
      <c r="R137"/>
    </row>
    <row r="138" spans="9:23" s="162" customFormat="1">
      <c r="I138" s="162" t="s">
        <v>190</v>
      </c>
      <c r="K138"/>
      <c r="L138"/>
      <c r="M138"/>
      <c r="N138"/>
      <c r="O138"/>
      <c r="P138"/>
      <c r="Q138"/>
      <c r="R138"/>
    </row>
    <row r="139" spans="9:23" s="162" customFormat="1"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</row>
    <row r="140" spans="9:23" s="162" customFormat="1"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</row>
    <row r="141" spans="9:23" s="162" customFormat="1"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</row>
    <row r="142" spans="9:23" s="162" customFormat="1"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</row>
    <row r="143" spans="9:23" s="162" customFormat="1"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</row>
    <row r="144" spans="9:23" s="162" customFormat="1"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</row>
    <row r="145" spans="9:23" s="162" customFormat="1"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</row>
    <row r="146" spans="9:23" s="162" customFormat="1"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</row>
    <row r="147" spans="9:23" s="162" customFormat="1"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</row>
    <row r="148" spans="9:23" s="162" customFormat="1"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</row>
    <row r="149" spans="9:23" s="162" customFormat="1"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</row>
    <row r="150" spans="9:23" s="162" customFormat="1"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</row>
    <row r="151" spans="9:23" s="162" customFormat="1"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</row>
    <row r="152" spans="9:23" s="162" customFormat="1"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</row>
    <row r="153" spans="9:23" s="162" customFormat="1"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</row>
    <row r="154" spans="9:23" s="162" customFormat="1"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</row>
    <row r="155" spans="9:23" s="162" customFormat="1"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</row>
    <row r="156" spans="9:23" s="162" customFormat="1"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</row>
    <row r="157" spans="9:23" s="162" customFormat="1"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</row>
    <row r="158" spans="9:23" s="162" customFormat="1"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</row>
    <row r="159" spans="9:23" s="162" customFormat="1"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</row>
    <row r="160" spans="9:23" s="162" customFormat="1"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</row>
    <row r="161" spans="9:23" s="162" customFormat="1"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</row>
    <row r="162" spans="9:23" s="162" customFormat="1"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</row>
    <row r="163" spans="9:23" s="162" customFormat="1"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</row>
    <row r="164" spans="9:23" s="162" customFormat="1"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</row>
    <row r="165" spans="9:23" s="162" customFormat="1"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</row>
    <row r="166" spans="9:23" s="162" customFormat="1"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</row>
    <row r="167" spans="9:23" s="162" customFormat="1"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</row>
    <row r="168" spans="9:23" s="162" customFormat="1"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</row>
    <row r="169" spans="9:23" s="162" customFormat="1"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</row>
    <row r="170" spans="9:23" s="162" customFormat="1"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</row>
    <row r="171" spans="9:23" s="162" customFormat="1"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</row>
    <row r="172" spans="9:23" s="162" customFormat="1"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</row>
    <row r="173" spans="9:23" s="162" customFormat="1"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</row>
    <row r="174" spans="9:23" s="162" customFormat="1"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</row>
    <row r="175" spans="9:23" s="162" customFormat="1"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</row>
    <row r="176" spans="9:23" s="162" customFormat="1"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</row>
    <row r="177" spans="9:24" s="162" customFormat="1"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</row>
    <row r="178" spans="9:24" s="162" customFormat="1"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</row>
    <row r="179" spans="9:24" s="162" customFormat="1"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</row>
    <row r="180" spans="9:24" s="162" customFormat="1"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</row>
    <row r="181" spans="9:24" s="162" customFormat="1"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</row>
    <row r="182" spans="9:24" s="162" customFormat="1"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</row>
    <row r="183" spans="9:24" s="162" customFormat="1"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</row>
    <row r="184" spans="9:24" s="162" customFormat="1"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</row>
    <row r="185" spans="9:24" s="162" customFormat="1"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</row>
    <row r="186" spans="9:24" s="162" customFormat="1"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</row>
    <row r="187" spans="9:24" s="162" customFormat="1"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</row>
    <row r="188" spans="9:24" s="162" customFormat="1"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</row>
    <row r="189" spans="9:24" s="162" customFormat="1"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</row>
    <row r="190" spans="9:24" s="162" customFormat="1"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9:24" s="162" customFormat="1"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9:24" s="162" customFormat="1"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9:24" s="162" customFormat="1"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9:24" s="162" customFormat="1"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9:24" s="162" customFormat="1"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9:24" s="162" customFormat="1"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9:24" s="162" customFormat="1"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9:24" s="162" customFormat="1"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9:24" s="162" customFormat="1"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9:24" s="162" customFormat="1"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9:24" s="162" customFormat="1"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9:24" s="162" customFormat="1"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9:24" s="162" customFormat="1"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9:24" s="162" customFormat="1"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9:24" s="162" customFormat="1"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9:24" s="162" customFormat="1"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9:24" s="162" customFormat="1"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9:24" s="162" customFormat="1"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9:24" s="162" customFormat="1"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9:24" s="162" customFormat="1"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9:24" s="162" customFormat="1"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9:24" s="162" customFormat="1"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9:24" s="162" customFormat="1"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9:24" s="162" customFormat="1"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9:24" s="162" customFormat="1"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9:24" s="162" customFormat="1"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9:24" s="162" customFormat="1"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9:24" s="162" customFormat="1"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9:24" s="162" customFormat="1"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9:24" s="162" customFormat="1"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9:24" s="162" customFormat="1"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9:24" s="162" customFormat="1"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9:24" s="162" customFormat="1"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9:24" s="162" customFormat="1"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9:24" s="162" customFormat="1"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9:24" s="162" customFormat="1"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9:24" s="162" customFormat="1"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9:24" s="162" customFormat="1"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9:24" s="162" customFormat="1"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9:24" s="162" customFormat="1"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9:24" s="162" customFormat="1"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9:24" s="162" customFormat="1"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9:24" s="162" customFormat="1"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9:24" s="162" customFormat="1"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9:24" s="162" customFormat="1"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9:24" s="162" customFormat="1"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9:24" s="162" customFormat="1"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9:24" s="162" customFormat="1"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9:24" s="162" customFormat="1"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9:24" s="162" customFormat="1"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9:24" s="162" customFormat="1"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9:24" s="162" customFormat="1"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9:24" s="162" customFormat="1"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9:24" s="162" customFormat="1"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9:24" s="162" customFormat="1"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9:24" s="162" customFormat="1"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9:24" s="162" customFormat="1"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9:24" s="162" customFormat="1"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9:24" s="162" customFormat="1"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9:24" s="162" customFormat="1"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9:24" s="162" customFormat="1"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9:24" s="162" customFormat="1"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9:24" s="162" customFormat="1"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9:24" s="162" customFormat="1"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9:24" s="162" customFormat="1"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9:24" s="162" customFormat="1"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9:24" s="162" customFormat="1"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9:24" s="162" customFormat="1"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9:24" s="162" customFormat="1"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9:24" s="162" customFormat="1"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9:24" s="162" customFormat="1"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9:24" s="162" customFormat="1"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9:24" s="162" customFormat="1"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9:24" s="162" customFormat="1"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9:24" s="162" customFormat="1"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9:24" s="162" customFormat="1"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9:24" s="162" customFormat="1"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9:24" s="162" customFormat="1"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9:24" s="162" customFormat="1"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9:24" s="162" customFormat="1"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9:24" s="162" customFormat="1"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9:24" s="162" customFormat="1"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1:24" s="162" customFormat="1"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1:24" s="162" customFormat="1"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1:24" s="162" customFormat="1"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1:24" s="162" customFormat="1"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1:24" s="162" customFormat="1"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1:24" s="162" customFormat="1"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1:24" s="162" customFormat="1"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1:24" s="162" customFormat="1"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1:24" s="162" customFormat="1"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1:24" s="162" customFormat="1"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1:24" s="162" customFormat="1"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1:24" s="162" customFormat="1"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1:24" s="162" customFormat="1"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1:24" s="162" customFormat="1"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1:24" s="162" customFormat="1"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1:24" s="162" customFormat="1">
      <c r="A288"/>
      <c r="B288"/>
      <c r="C288"/>
      <c r="D288"/>
      <c r="E288"/>
      <c r="F288"/>
      <c r="G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1:24" s="162" customFormat="1">
      <c r="A289"/>
      <c r="B289"/>
      <c r="C289"/>
      <c r="D289"/>
      <c r="E289"/>
      <c r="F289"/>
      <c r="G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</row>
  </sheetData>
  <autoFilter ref="I1:Y289"/>
  <mergeCells count="4">
    <mergeCell ref="C67:C69"/>
    <mergeCell ref="E67:E69"/>
    <mergeCell ref="A2:G2"/>
    <mergeCell ref="A3:G3"/>
  </mergeCells>
  <conditionalFormatting sqref="U20">
    <cfRule type="duplicateValues" dxfId="348" priority="110"/>
  </conditionalFormatting>
  <conditionalFormatting sqref="R75:R82 U88:U1048576 U72 U1:U21">
    <cfRule type="duplicateValues" dxfId="347" priority="711"/>
  </conditionalFormatting>
  <conditionalFormatting sqref="U8:U9">
    <cfRule type="duplicateValues" dxfId="346" priority="17842"/>
  </conditionalFormatting>
  <conditionalFormatting sqref="U22">
    <cfRule type="duplicateValues" dxfId="345" priority="57"/>
  </conditionalFormatting>
  <conditionalFormatting sqref="U22">
    <cfRule type="duplicateValues" dxfId="344" priority="58"/>
  </conditionalFormatting>
  <conditionalFormatting sqref="U22">
    <cfRule type="duplicateValues" dxfId="343" priority="59"/>
  </conditionalFormatting>
  <conditionalFormatting sqref="U68 U66 U70 U35:U36 U40:U64">
    <cfRule type="duplicateValues" dxfId="342" priority="54"/>
  </conditionalFormatting>
  <conditionalFormatting sqref="U35:U36 U40:U71">
    <cfRule type="duplicateValues" dxfId="341" priority="55"/>
  </conditionalFormatting>
  <conditionalFormatting sqref="U35:U36 U40:U71">
    <cfRule type="duplicateValues" dxfId="340" priority="56"/>
  </conditionalFormatting>
  <conditionalFormatting sqref="U3:U7">
    <cfRule type="duplicateValues" dxfId="339" priority="47"/>
  </conditionalFormatting>
  <conditionalFormatting sqref="U3:U7">
    <cfRule type="duplicateValues" dxfId="338" priority="48"/>
  </conditionalFormatting>
  <conditionalFormatting sqref="U88:U1048576 U40:U72 U35:U36 U1:U22">
    <cfRule type="duplicateValues" dxfId="337" priority="46"/>
  </conditionalFormatting>
  <conditionalFormatting sqref="U72">
    <cfRule type="duplicateValues" dxfId="336" priority="113809"/>
  </conditionalFormatting>
  <conditionalFormatting sqref="U3:U4">
    <cfRule type="duplicateValues" dxfId="335" priority="45"/>
  </conditionalFormatting>
  <conditionalFormatting sqref="U38:U39">
    <cfRule type="duplicateValues" dxfId="334" priority="43"/>
  </conditionalFormatting>
  <conditionalFormatting sqref="U38:U39">
    <cfRule type="duplicateValues" dxfId="333" priority="44"/>
  </conditionalFormatting>
  <conditionalFormatting sqref="U38:U39">
    <cfRule type="duplicateValues" dxfId="332" priority="42"/>
  </conditionalFormatting>
  <conditionalFormatting sqref="U37">
    <cfRule type="duplicateValues" dxfId="331" priority="40"/>
  </conditionalFormatting>
  <conditionalFormatting sqref="U37">
    <cfRule type="duplicateValues" dxfId="330" priority="41"/>
  </conditionalFormatting>
  <conditionalFormatting sqref="U37">
    <cfRule type="duplicateValues" dxfId="329" priority="39"/>
  </conditionalFormatting>
  <conditionalFormatting sqref="U23:U34">
    <cfRule type="duplicateValues" dxfId="328" priority="36"/>
  </conditionalFormatting>
  <conditionalFormatting sqref="U23:U34">
    <cfRule type="duplicateValues" dxfId="327" priority="37"/>
  </conditionalFormatting>
  <conditionalFormatting sqref="U23:U34">
    <cfRule type="duplicateValues" dxfId="326" priority="38"/>
  </conditionalFormatting>
  <conditionalFormatting sqref="U23:U34">
    <cfRule type="duplicateValues" dxfId="325" priority="35"/>
  </conditionalFormatting>
  <conditionalFormatting sqref="U24:U25">
    <cfRule type="duplicateValues" dxfId="324" priority="33"/>
  </conditionalFormatting>
  <conditionalFormatting sqref="U24:U25">
    <cfRule type="duplicateValues" dxfId="323" priority="34"/>
  </conditionalFormatting>
  <conditionalFormatting sqref="U24:U25">
    <cfRule type="duplicateValues" dxfId="322" priority="32"/>
  </conditionalFormatting>
  <conditionalFormatting sqref="U23">
    <cfRule type="duplicateValues" dxfId="321" priority="30"/>
  </conditionalFormatting>
  <conditionalFormatting sqref="U23">
    <cfRule type="duplicateValues" dxfId="320" priority="31"/>
  </conditionalFormatting>
  <conditionalFormatting sqref="U23">
    <cfRule type="duplicateValues" dxfId="319" priority="29"/>
  </conditionalFormatting>
  <conditionalFormatting sqref="U17">
    <cfRule type="duplicateValues" dxfId="318" priority="28"/>
  </conditionalFormatting>
  <conditionalFormatting sqref="U19">
    <cfRule type="duplicateValues" dxfId="317" priority="25"/>
  </conditionalFormatting>
  <conditionalFormatting sqref="U19">
    <cfRule type="duplicateValues" dxfId="316" priority="26"/>
  </conditionalFormatting>
  <conditionalFormatting sqref="U19">
    <cfRule type="duplicateValues" dxfId="315" priority="27"/>
  </conditionalFormatting>
  <conditionalFormatting sqref="U20:U22">
    <cfRule type="duplicateValues" dxfId="314" priority="23"/>
  </conditionalFormatting>
  <conditionalFormatting sqref="U20:U22">
    <cfRule type="duplicateValues" dxfId="313" priority="24"/>
  </conditionalFormatting>
  <conditionalFormatting sqref="U20:U22">
    <cfRule type="duplicateValues" dxfId="312" priority="22"/>
  </conditionalFormatting>
  <conditionalFormatting sqref="U20">
    <cfRule type="duplicateValues" dxfId="311" priority="20"/>
  </conditionalFormatting>
  <conditionalFormatting sqref="U20">
    <cfRule type="duplicateValues" dxfId="310" priority="21"/>
  </conditionalFormatting>
  <conditionalFormatting sqref="U20">
    <cfRule type="duplicateValues" dxfId="309" priority="19"/>
  </conditionalFormatting>
  <conditionalFormatting sqref="U19">
    <cfRule type="duplicateValues" dxfId="308" priority="18"/>
  </conditionalFormatting>
  <conditionalFormatting sqref="U21">
    <cfRule type="duplicateValues" dxfId="307" priority="15"/>
  </conditionalFormatting>
  <conditionalFormatting sqref="U21">
    <cfRule type="duplicateValues" dxfId="306" priority="16"/>
  </conditionalFormatting>
  <conditionalFormatting sqref="U21">
    <cfRule type="duplicateValues" dxfId="305" priority="17"/>
  </conditionalFormatting>
  <conditionalFormatting sqref="U22">
    <cfRule type="duplicateValues" dxfId="304" priority="12"/>
  </conditionalFormatting>
  <conditionalFormatting sqref="U22">
    <cfRule type="duplicateValues" dxfId="303" priority="13"/>
  </conditionalFormatting>
  <conditionalFormatting sqref="U22">
    <cfRule type="duplicateValues" dxfId="302" priority="14"/>
  </conditionalFormatting>
  <conditionalFormatting sqref="U22">
    <cfRule type="duplicateValues" dxfId="301" priority="11"/>
  </conditionalFormatting>
  <conditionalFormatting sqref="U22">
    <cfRule type="duplicateValues" dxfId="300" priority="9"/>
  </conditionalFormatting>
  <conditionalFormatting sqref="U22">
    <cfRule type="duplicateValues" dxfId="299" priority="10"/>
  </conditionalFormatting>
  <conditionalFormatting sqref="U22">
    <cfRule type="duplicateValues" dxfId="298" priority="8"/>
  </conditionalFormatting>
  <conditionalFormatting sqref="U16:U21">
    <cfRule type="duplicateValues" dxfId="297" priority="7"/>
  </conditionalFormatting>
  <conditionalFormatting sqref="U18">
    <cfRule type="duplicateValues" dxfId="296" priority="4"/>
  </conditionalFormatting>
  <conditionalFormatting sqref="U18">
    <cfRule type="duplicateValues" dxfId="295" priority="5"/>
  </conditionalFormatting>
  <conditionalFormatting sqref="U18">
    <cfRule type="duplicateValues" dxfId="294" priority="6"/>
  </conditionalFormatting>
  <conditionalFormatting sqref="U19">
    <cfRule type="duplicateValues" dxfId="293" priority="2"/>
  </conditionalFormatting>
  <conditionalFormatting sqref="U19">
    <cfRule type="duplicateValues" dxfId="292" priority="3"/>
  </conditionalFormatting>
  <conditionalFormatting sqref="U19">
    <cfRule type="duplicateValues" dxfId="291" priority="1"/>
  </conditionalFormatting>
  <pageMargins left="0.7" right="0.7" top="0.75" bottom="0.75" header="0.3" footer="0.3"/>
  <pageSetup orientation="portrait" r:id="rId1"/>
  <ignoredErrors>
    <ignoredError sqref="D6:D38 D39:D72 G18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O61"/>
  <sheetViews>
    <sheetView zoomScale="70" zoomScaleNormal="70" workbookViewId="0">
      <selection activeCell="D9" sqref="D9"/>
    </sheetView>
  </sheetViews>
  <sheetFormatPr defaultRowHeight="12.75"/>
  <cols>
    <col min="2" max="2" width="4.28515625" bestFit="1" customWidth="1"/>
    <col min="3" max="3" width="20.5703125" bestFit="1" customWidth="1"/>
    <col min="4" max="15" width="27.42578125" customWidth="1"/>
    <col min="16" max="21" width="27.42578125" hidden="1" customWidth="1"/>
    <col min="22" max="22" width="27.42578125" customWidth="1"/>
    <col min="23" max="24" width="25.7109375" customWidth="1"/>
    <col min="25" max="25" width="26.5703125" customWidth="1"/>
    <col min="26" max="47" width="25.7109375" customWidth="1"/>
    <col min="48" max="49" width="28.5703125" customWidth="1"/>
  </cols>
  <sheetData>
    <row r="1" spans="1:33" ht="20.25">
      <c r="C1" s="103" t="s">
        <v>103</v>
      </c>
      <c r="D1" s="406">
        <v>42940</v>
      </c>
      <c r="E1" s="406"/>
      <c r="F1" s="406"/>
      <c r="G1" s="406"/>
      <c r="H1" s="406"/>
      <c r="I1" s="406"/>
      <c r="J1" s="406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</row>
    <row r="2" spans="1:33" ht="20.25"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5"/>
      <c r="AF2" s="405"/>
    </row>
    <row r="3" spans="1:33" ht="20.25">
      <c r="A3" s="142">
        <v>1</v>
      </c>
      <c r="B3" s="511" t="s">
        <v>709</v>
      </c>
      <c r="C3" s="511"/>
      <c r="D3" s="511"/>
      <c r="E3" s="511"/>
      <c r="F3" s="511"/>
      <c r="G3" s="511"/>
      <c r="H3" s="511"/>
      <c r="I3" s="511"/>
      <c r="J3" s="511"/>
      <c r="K3" s="511"/>
      <c r="L3" s="511"/>
      <c r="M3" s="511"/>
      <c r="N3" s="511"/>
      <c r="O3" s="511"/>
      <c r="P3" s="511"/>
      <c r="Q3" s="348"/>
      <c r="R3" s="348"/>
      <c r="S3" s="348"/>
      <c r="T3" s="348"/>
      <c r="U3" s="348"/>
      <c r="V3" s="348"/>
      <c r="W3" s="348"/>
      <c r="X3" s="348"/>
      <c r="Y3" s="348"/>
      <c r="Z3" s="348"/>
      <c r="AA3" s="348"/>
      <c r="AB3" s="348"/>
      <c r="AC3" s="348"/>
      <c r="AD3" s="348"/>
      <c r="AE3" s="348"/>
      <c r="AF3" s="348"/>
    </row>
    <row r="4" spans="1:33" ht="20.25">
      <c r="B4" s="513">
        <f>+D1</f>
        <v>42940</v>
      </c>
      <c r="C4" s="513"/>
      <c r="D4" s="513"/>
      <c r="E4" s="513"/>
      <c r="F4" s="513"/>
      <c r="G4" s="513"/>
      <c r="H4" s="513"/>
      <c r="I4" s="513"/>
      <c r="J4" s="513"/>
      <c r="K4" s="513"/>
      <c r="L4" s="513"/>
      <c r="M4" s="513"/>
      <c r="N4" s="513"/>
      <c r="O4" s="513"/>
      <c r="P4" s="513"/>
      <c r="Q4" s="408"/>
      <c r="R4" s="408"/>
      <c r="S4" s="408"/>
      <c r="T4" s="408"/>
      <c r="U4" s="408"/>
      <c r="V4" s="408"/>
      <c r="W4" s="408"/>
      <c r="X4" s="408"/>
      <c r="Y4" s="408"/>
      <c r="Z4" s="408"/>
      <c r="AA4" s="408"/>
      <c r="AB4" s="408"/>
      <c r="AC4" s="408"/>
      <c r="AD4" s="408"/>
      <c r="AE4" s="408"/>
      <c r="AF4" s="408"/>
    </row>
    <row r="5" spans="1:33" ht="20.25">
      <c r="B5" s="186"/>
      <c r="C5" s="405"/>
      <c r="D5" s="405"/>
      <c r="E5" s="405"/>
      <c r="F5" s="405"/>
      <c r="G5" s="405"/>
      <c r="H5" s="405"/>
      <c r="I5" s="405"/>
      <c r="J5" s="405"/>
      <c r="K5" s="405"/>
      <c r="L5" s="416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</row>
    <row r="6" spans="1:33" ht="20.25">
      <c r="B6" s="137" t="s">
        <v>86</v>
      </c>
      <c r="C6" s="138" t="s">
        <v>70</v>
      </c>
      <c r="D6" s="139" t="s">
        <v>4</v>
      </c>
      <c r="E6" s="405"/>
      <c r="F6" s="405"/>
      <c r="G6" s="405"/>
      <c r="H6" s="405"/>
      <c r="I6" s="405"/>
      <c r="J6" s="405"/>
      <c r="K6" s="405"/>
      <c r="L6" s="416"/>
      <c r="M6" s="405"/>
      <c r="N6" s="405"/>
      <c r="O6" s="405"/>
      <c r="P6" s="405"/>
      <c r="Q6" s="405"/>
      <c r="R6" s="405"/>
      <c r="S6" s="405"/>
      <c r="T6" s="405"/>
      <c r="U6" s="405"/>
      <c r="V6" s="405"/>
      <c r="W6" s="405"/>
      <c r="X6" s="405"/>
      <c r="Y6" s="405"/>
      <c r="Z6" s="405"/>
      <c r="AA6" s="405"/>
      <c r="AB6" s="405"/>
      <c r="AC6" s="405"/>
      <c r="AD6" s="405"/>
      <c r="AE6" s="405"/>
      <c r="AF6" s="405"/>
    </row>
    <row r="7" spans="1:33" ht="20.25">
      <c r="B7" s="403">
        <v>1</v>
      </c>
      <c r="C7" s="96" t="s">
        <v>10</v>
      </c>
      <c r="D7" s="2">
        <f>+'REK VALAS'!E21</f>
        <v>33480664.48</v>
      </c>
      <c r="E7" s="405"/>
      <c r="F7" s="405"/>
      <c r="G7" s="405"/>
      <c r="H7" s="405"/>
      <c r="I7" s="405"/>
      <c r="J7" s="405"/>
      <c r="K7" s="405"/>
      <c r="L7" s="416"/>
      <c r="M7" s="405"/>
      <c r="N7" s="405"/>
      <c r="O7" s="405"/>
      <c r="P7" s="405"/>
      <c r="Q7" s="405"/>
      <c r="R7" s="405"/>
      <c r="S7" s="405"/>
      <c r="T7" s="405"/>
      <c r="U7" s="405"/>
      <c r="V7" s="405"/>
      <c r="W7" s="405"/>
      <c r="X7" s="405"/>
      <c r="Y7" s="405"/>
      <c r="Z7" s="405"/>
      <c r="AA7" s="405"/>
      <c r="AB7" s="405"/>
      <c r="AC7" s="405"/>
      <c r="AD7" s="405"/>
      <c r="AE7" s="405"/>
      <c r="AF7" s="405"/>
    </row>
    <row r="8" spans="1:33" ht="20.25">
      <c r="B8" s="403">
        <v>2</v>
      </c>
      <c r="C8" s="96" t="s">
        <v>26</v>
      </c>
      <c r="D8" s="2">
        <f>+'REK VALAS'!E13</f>
        <v>163005814.90000001</v>
      </c>
      <c r="E8" s="405"/>
      <c r="F8" s="405"/>
      <c r="G8" s="405"/>
      <c r="H8" s="405"/>
      <c r="I8" s="405"/>
      <c r="J8" s="405"/>
      <c r="K8" s="405"/>
      <c r="L8" s="416"/>
      <c r="M8" s="405"/>
      <c r="N8" s="405"/>
      <c r="O8" s="405"/>
      <c r="P8" s="405"/>
      <c r="Q8" s="405"/>
      <c r="R8" s="405"/>
      <c r="S8" s="405"/>
      <c r="T8" s="405"/>
      <c r="U8" s="405"/>
      <c r="V8" s="405"/>
      <c r="W8" s="405"/>
      <c r="X8" s="405"/>
      <c r="Y8" s="405"/>
      <c r="Z8" s="405"/>
      <c r="AA8" s="405"/>
      <c r="AB8" s="405"/>
      <c r="AC8" s="405"/>
      <c r="AD8" s="405"/>
      <c r="AE8" s="405"/>
      <c r="AF8" s="405"/>
    </row>
    <row r="9" spans="1:33" ht="20.25">
      <c r="B9" s="403">
        <v>3</v>
      </c>
      <c r="C9" s="96" t="s">
        <v>27</v>
      </c>
      <c r="D9" s="2">
        <f>+'REK VALAS'!E8</f>
        <v>33124413.84</v>
      </c>
      <c r="E9" s="405"/>
      <c r="F9" s="405"/>
      <c r="G9" s="405"/>
      <c r="H9" s="405"/>
      <c r="I9" s="405"/>
      <c r="J9" s="405"/>
      <c r="K9" s="405"/>
      <c r="L9" s="405"/>
      <c r="M9" s="405"/>
      <c r="N9" s="405"/>
      <c r="O9" s="405"/>
      <c r="P9" s="405"/>
      <c r="Q9" s="405"/>
      <c r="R9" s="405"/>
      <c r="S9" s="405"/>
      <c r="T9" s="405"/>
      <c r="U9" s="405"/>
      <c r="V9" s="405"/>
      <c r="W9" s="405"/>
      <c r="X9" s="405"/>
      <c r="Y9" s="405"/>
      <c r="Z9" s="405"/>
      <c r="AA9" s="405"/>
      <c r="AB9" s="405"/>
      <c r="AC9" s="405"/>
      <c r="AD9" s="405"/>
      <c r="AE9" s="405"/>
      <c r="AF9" s="405"/>
    </row>
    <row r="10" spans="1:33" ht="20.25">
      <c r="B10" s="403">
        <v>4</v>
      </c>
      <c r="C10" s="96" t="s">
        <v>28</v>
      </c>
      <c r="D10" s="2">
        <f>+'REK VALAS'!E24</f>
        <v>600063.81999999995</v>
      </c>
      <c r="E10" s="405"/>
      <c r="F10" s="405"/>
      <c r="G10" s="405"/>
      <c r="H10" s="405"/>
      <c r="I10" s="405"/>
      <c r="J10" s="405"/>
      <c r="K10" s="405"/>
      <c r="L10" s="405"/>
      <c r="M10" s="405"/>
      <c r="N10" s="405"/>
      <c r="O10" s="405"/>
      <c r="P10" s="405"/>
      <c r="Q10" s="405"/>
      <c r="R10" s="405"/>
      <c r="S10" s="405"/>
      <c r="T10" s="405"/>
      <c r="U10" s="405"/>
      <c r="V10" s="405"/>
      <c r="W10" s="405"/>
      <c r="X10" s="405"/>
      <c r="Y10" s="405"/>
      <c r="Z10" s="405"/>
      <c r="AA10" s="405"/>
      <c r="AB10" s="405"/>
      <c r="AC10" s="405"/>
      <c r="AD10" s="405"/>
      <c r="AE10" s="405"/>
      <c r="AF10" s="405"/>
    </row>
    <row r="11" spans="1:33" ht="20.25">
      <c r="B11" s="493" t="s">
        <v>14</v>
      </c>
      <c r="C11" s="494"/>
      <c r="D11" s="407">
        <f>SUM(D7:D10)</f>
        <v>230210957.03999999</v>
      </c>
      <c r="E11" s="405"/>
      <c r="F11" s="405"/>
      <c r="G11" s="405"/>
      <c r="H11" s="405"/>
      <c r="I11" s="405"/>
      <c r="J11" s="405"/>
      <c r="K11" s="405"/>
      <c r="L11" s="405"/>
      <c r="M11" s="405"/>
      <c r="N11" s="405"/>
      <c r="O11" s="405"/>
      <c r="P11" s="405"/>
      <c r="Q11" s="405"/>
      <c r="R11" s="405"/>
      <c r="S11" s="405"/>
      <c r="T11" s="405"/>
      <c r="U11" s="405"/>
      <c r="V11" s="405"/>
      <c r="W11" s="405"/>
      <c r="X11" s="405"/>
      <c r="Y11" s="405"/>
      <c r="Z11" s="405"/>
      <c r="AA11" s="405"/>
      <c r="AB11" s="405"/>
      <c r="AC11" s="405"/>
      <c r="AD11" s="405"/>
      <c r="AE11" s="405"/>
      <c r="AF11" s="405"/>
    </row>
    <row r="12" spans="1:33" ht="20.25">
      <c r="B12" s="493" t="s">
        <v>25</v>
      </c>
      <c r="C12" s="494"/>
      <c r="D12" s="407">
        <f>+D11*KURS!$G$28</f>
        <v>3071474588827.6797</v>
      </c>
      <c r="E12" s="405"/>
      <c r="F12" s="405"/>
      <c r="G12" s="405"/>
      <c r="H12" s="405"/>
      <c r="I12" s="405"/>
      <c r="J12" s="405"/>
      <c r="K12" s="405"/>
      <c r="L12" s="405"/>
      <c r="M12" s="405"/>
      <c r="N12" s="405"/>
      <c r="O12" s="405"/>
      <c r="P12" s="405"/>
      <c r="Q12" s="405"/>
      <c r="R12" s="405"/>
      <c r="S12" s="405"/>
      <c r="T12" s="405"/>
      <c r="U12" s="405"/>
      <c r="V12" s="405"/>
      <c r="W12" s="405"/>
      <c r="X12" s="405"/>
      <c r="Y12" s="405"/>
      <c r="Z12" s="405"/>
      <c r="AA12" s="405"/>
      <c r="AB12" s="405"/>
      <c r="AC12" s="405"/>
      <c r="AD12" s="405"/>
      <c r="AE12" s="405"/>
      <c r="AF12" s="405"/>
    </row>
    <row r="13" spans="1:33" ht="20.25">
      <c r="B13" s="405"/>
      <c r="C13" s="405"/>
      <c r="D13" s="405"/>
      <c r="E13" s="405"/>
      <c r="F13" s="405"/>
      <c r="G13" s="405"/>
      <c r="H13" s="405"/>
      <c r="I13" s="405"/>
      <c r="J13" s="405"/>
      <c r="K13" s="405"/>
      <c r="L13" s="405"/>
      <c r="M13" s="405"/>
      <c r="N13" s="405"/>
      <c r="O13" s="405"/>
      <c r="P13" s="405"/>
      <c r="Q13" s="405"/>
      <c r="R13" s="405"/>
      <c r="S13" s="405"/>
      <c r="T13" s="405"/>
      <c r="U13" s="405"/>
      <c r="V13" s="405"/>
      <c r="W13" s="405"/>
      <c r="X13" s="405"/>
      <c r="Y13" s="405"/>
      <c r="Z13" s="405"/>
      <c r="AA13" s="405"/>
      <c r="AB13" s="405"/>
      <c r="AC13" s="405"/>
      <c r="AD13" s="405"/>
      <c r="AE13" s="405"/>
      <c r="AF13" s="405"/>
    </row>
    <row r="14" spans="1:33" ht="20.25">
      <c r="B14" s="405"/>
      <c r="C14" s="405"/>
      <c r="D14" s="405"/>
      <c r="E14" s="405"/>
      <c r="F14" s="405"/>
      <c r="G14" s="405"/>
      <c r="H14" s="405"/>
      <c r="I14" s="405"/>
      <c r="J14" s="405"/>
      <c r="K14" s="405"/>
      <c r="L14" s="405"/>
      <c r="M14" s="405"/>
      <c r="N14" s="405"/>
      <c r="O14" s="405"/>
      <c r="P14" s="405"/>
      <c r="Q14" s="405"/>
      <c r="R14" s="405"/>
      <c r="S14" s="405"/>
      <c r="T14" s="405"/>
      <c r="U14" s="405"/>
      <c r="V14" s="405"/>
      <c r="W14" s="405"/>
      <c r="X14" s="405"/>
      <c r="Y14" s="405"/>
      <c r="Z14" s="405"/>
      <c r="AA14" s="405"/>
      <c r="AB14" s="405"/>
      <c r="AC14" s="405"/>
      <c r="AD14" s="405"/>
      <c r="AE14" s="405"/>
      <c r="AF14" s="405"/>
    </row>
    <row r="15" spans="1:33" ht="20.25">
      <c r="B15" s="405"/>
      <c r="C15" s="405"/>
      <c r="D15" s="405"/>
      <c r="E15" s="405"/>
      <c r="F15" s="405"/>
      <c r="G15" s="405"/>
      <c r="H15" s="405"/>
      <c r="I15" s="405"/>
      <c r="J15" s="405"/>
      <c r="K15" s="405"/>
      <c r="L15" s="405"/>
      <c r="M15" s="405"/>
      <c r="N15" s="405"/>
      <c r="O15" s="405"/>
      <c r="P15" s="405"/>
      <c r="Q15" s="405"/>
      <c r="R15" s="405"/>
      <c r="S15" s="405"/>
      <c r="T15" s="405"/>
      <c r="U15" s="405"/>
      <c r="V15" s="405"/>
      <c r="W15" s="405"/>
      <c r="X15" s="405"/>
      <c r="Y15" s="405"/>
      <c r="Z15" s="405"/>
      <c r="AA15" s="405"/>
      <c r="AB15" s="405"/>
      <c r="AC15" s="405"/>
      <c r="AD15" s="405"/>
      <c r="AE15" s="405"/>
      <c r="AF15" s="405"/>
    </row>
    <row r="16" spans="1:33" ht="20.25">
      <c r="B16" s="405"/>
      <c r="C16" s="405"/>
      <c r="D16" s="405"/>
      <c r="E16" s="405"/>
      <c r="F16" s="405"/>
      <c r="G16" s="405"/>
      <c r="H16" s="405"/>
      <c r="I16" s="405"/>
      <c r="J16" s="405"/>
      <c r="K16" s="405"/>
      <c r="L16" s="405"/>
      <c r="M16" s="405"/>
      <c r="N16" s="405"/>
      <c r="O16" s="405"/>
      <c r="P16" s="405"/>
      <c r="Q16" s="405"/>
      <c r="R16" s="405"/>
      <c r="S16" s="405"/>
      <c r="T16" s="405"/>
      <c r="U16" s="405"/>
      <c r="V16" s="405"/>
      <c r="W16" s="405"/>
      <c r="X16" s="405"/>
      <c r="Y16" s="405"/>
      <c r="Z16" s="405"/>
      <c r="AA16" s="405"/>
      <c r="AB16" s="405"/>
      <c r="AC16" s="405"/>
      <c r="AD16" s="405"/>
      <c r="AE16" s="405"/>
      <c r="AF16" s="405"/>
    </row>
    <row r="17" spans="2:41" ht="26.25">
      <c r="B17" s="539" t="s">
        <v>759</v>
      </c>
      <c r="C17" s="539"/>
      <c r="D17" s="539"/>
      <c r="E17" s="539"/>
      <c r="F17" s="539"/>
      <c r="G17" s="539"/>
      <c r="H17" s="539"/>
      <c r="I17" s="539"/>
      <c r="J17" s="539"/>
      <c r="K17" s="539"/>
      <c r="L17" s="539"/>
      <c r="M17" s="539"/>
      <c r="N17" s="539"/>
      <c r="O17" s="539"/>
      <c r="P17" s="539"/>
      <c r="Q17" s="539"/>
      <c r="R17" s="539"/>
      <c r="S17" s="539"/>
      <c r="T17" s="539"/>
      <c r="U17" s="539"/>
      <c r="V17" s="539"/>
      <c r="W17" s="320"/>
      <c r="X17" s="320"/>
      <c r="Y17" s="320"/>
      <c r="Z17" s="320"/>
      <c r="AA17" s="320"/>
      <c r="AB17" s="320"/>
      <c r="AC17" s="320"/>
      <c r="AD17" s="320"/>
      <c r="AE17" s="320"/>
      <c r="AF17" s="320"/>
      <c r="AG17" s="320"/>
      <c r="AH17" s="320"/>
      <c r="AI17" s="320"/>
      <c r="AJ17" s="320"/>
      <c r="AK17" s="320"/>
      <c r="AL17" s="320"/>
      <c r="AM17" s="320"/>
      <c r="AN17" s="320"/>
      <c r="AO17" s="320"/>
    </row>
    <row r="18" spans="2:41">
      <c r="B18" s="12"/>
    </row>
    <row r="19" spans="2:41" ht="15.75">
      <c r="B19" s="489" t="s">
        <v>86</v>
      </c>
      <c r="C19" s="489" t="s">
        <v>99</v>
      </c>
      <c r="D19" s="564" t="s">
        <v>10</v>
      </c>
      <c r="E19" s="565"/>
      <c r="F19" s="565"/>
      <c r="G19" s="566"/>
      <c r="H19" s="495" t="s">
        <v>27</v>
      </c>
      <c r="I19" s="526"/>
      <c r="J19" s="526"/>
      <c r="K19" s="496"/>
      <c r="L19" s="567" t="s">
        <v>26</v>
      </c>
      <c r="M19" s="568"/>
      <c r="N19" s="568"/>
      <c r="O19" s="569"/>
      <c r="P19" s="402"/>
      <c r="Q19" s="402"/>
      <c r="R19" s="402"/>
      <c r="S19" s="402"/>
      <c r="T19" s="402"/>
      <c r="U19" s="402"/>
      <c r="V19" s="489" t="s">
        <v>14</v>
      </c>
    </row>
    <row r="20" spans="2:41" ht="15.75" customHeight="1">
      <c r="B20" s="563"/>
      <c r="C20" s="563"/>
      <c r="D20" s="402" t="s">
        <v>447</v>
      </c>
      <c r="E20" s="402" t="s">
        <v>448</v>
      </c>
      <c r="F20" s="402" t="s">
        <v>449</v>
      </c>
      <c r="G20" s="409" t="s">
        <v>14</v>
      </c>
      <c r="H20" s="402" t="s">
        <v>447</v>
      </c>
      <c r="I20" s="402" t="s">
        <v>448</v>
      </c>
      <c r="J20" s="402" t="s">
        <v>449</v>
      </c>
      <c r="K20" s="410" t="s">
        <v>14</v>
      </c>
      <c r="L20" s="402" t="s">
        <v>447</v>
      </c>
      <c r="M20" s="402" t="s">
        <v>448</v>
      </c>
      <c r="N20" s="402" t="s">
        <v>449</v>
      </c>
      <c r="O20" s="411" t="s">
        <v>14</v>
      </c>
      <c r="P20" s="404" t="s">
        <v>97</v>
      </c>
      <c r="Q20" s="404" t="s">
        <v>20</v>
      </c>
      <c r="R20" s="404" t="s">
        <v>15</v>
      </c>
      <c r="S20" s="404" t="s">
        <v>16</v>
      </c>
      <c r="T20" s="402" t="s">
        <v>191</v>
      </c>
      <c r="U20" s="402" t="s">
        <v>167</v>
      </c>
      <c r="V20" s="563"/>
    </row>
    <row r="21" spans="2:41" ht="15.75">
      <c r="B21" s="279">
        <v>1</v>
      </c>
      <c r="C21" s="96">
        <f>+D1</f>
        <v>42940</v>
      </c>
      <c r="D21" s="321">
        <f>SUMIFS('RENCANA PEMBAYARAN'!$G:$G,'RENCANA PEMBAYARAN'!$H:$H,$D$19,'RENCANA PEMBAYARAN'!$D:$D,C21,'RENCANA PEMBAYARAN'!$E:$E,$D$6,'RENCANA PEMBAYARAN'!$B:$B,WARNING!$D$20)</f>
        <v>0</v>
      </c>
      <c r="E21" s="321">
        <f>SUMIFS('RENCANA PEMBAYARAN'!$G:$G,'RENCANA PEMBAYARAN'!$H:$H,$D$19,'RENCANA PEMBAYARAN'!$D:$D,C21,'RENCANA PEMBAYARAN'!$E:$E,$D$6,'RENCANA PEMBAYARAN'!$B:$B,WARNING!$E$20)</f>
        <v>0</v>
      </c>
      <c r="F21" s="321">
        <f>SUMIFS('RENCANA PEMBAYARAN'!$G:$G,'RENCANA PEMBAYARAN'!$H:$H,$D$19,'RENCANA PEMBAYARAN'!$D:$D,C21,'RENCANA PEMBAYARAN'!$E:$E,$D$6,'RENCANA PEMBAYARAN'!$B:$B,WARNING!$F$20)</f>
        <v>0</v>
      </c>
      <c r="G21" s="412">
        <f>SUM(D21:F21)</f>
        <v>0</v>
      </c>
      <c r="H21" s="321">
        <f>SUMIFS('RENCANA PEMBAYARAN'!$G:$G,'RENCANA PEMBAYARAN'!$H:$H,$H$19,'RENCANA PEMBAYARAN'!$D:$D,C21,'RENCANA PEMBAYARAN'!$E:$E,$D$6,'RENCANA PEMBAYARAN'!$B:$B,WARNING!$H$20)</f>
        <v>0</v>
      </c>
      <c r="I21" s="321">
        <f>SUMIFS('RENCANA PEMBAYARAN'!$G:$G,'RENCANA PEMBAYARAN'!$H:$H,$H$19,'RENCANA PEMBAYARAN'!$D:$D,C21,'RENCANA PEMBAYARAN'!$E:$E,$D$6,'RENCANA PEMBAYARAN'!$B:$B,WARNING!$I$20)</f>
        <v>0</v>
      </c>
      <c r="J21" s="321">
        <f>SUMIFS('RENCANA PEMBAYARAN'!$G:$G,'RENCANA PEMBAYARAN'!$H:$H,$H$19,'RENCANA PEMBAYARAN'!$D:$D,C21,'RENCANA PEMBAYARAN'!$E:$E,$D$6,'RENCANA PEMBAYARAN'!$B:$B,WARNING!$J$20)</f>
        <v>0</v>
      </c>
      <c r="K21" s="413">
        <f>SUM(H21:J21)</f>
        <v>0</v>
      </c>
      <c r="L21" s="321">
        <f>SUMIFS('RENCANA PEMBAYARAN'!$G:$G,'RENCANA PEMBAYARAN'!$H:$H,$L$19,'RENCANA PEMBAYARAN'!$D:$D,C21,'RENCANA PEMBAYARAN'!$E:$E,$D$6,'RENCANA PEMBAYARAN'!$B:$B,WARNING!$L$20)</f>
        <v>0</v>
      </c>
      <c r="M21" s="321">
        <f>SUMIFS('RENCANA PEMBAYARAN'!$G:$G,'RENCANA PEMBAYARAN'!$H:$H,$L$19,'RENCANA PEMBAYARAN'!$D:$D,C21,'RENCANA PEMBAYARAN'!$E:$E,$D$6,'RENCANA PEMBAYARAN'!$B:$B,WARNING!$M$20)</f>
        <v>0</v>
      </c>
      <c r="N21" s="321">
        <f>SUMIFS('RENCANA PEMBAYARAN'!$G:$G,'RENCANA PEMBAYARAN'!$H:$H,$L$19,'RENCANA PEMBAYARAN'!$D:$D,C21,'RENCANA PEMBAYARAN'!$E:$E,$D$6,'RENCANA PEMBAYARAN'!$B:$B,WARNING!$N$20)</f>
        <v>0</v>
      </c>
      <c r="O21" s="414">
        <f>SUM(L21:N21)</f>
        <v>0</v>
      </c>
      <c r="P21" s="321">
        <f>+(SUMIFS('RENCANA PEMBAYARAN'!$G:$G,'RENCANA PEMBAYARAN'!$B:$B,$P$20,'RENCANA PEMBAYARAN'!$D:$D,C21,'RENCANA PEMBAYARAN'!$E:$E,$D$6))</f>
        <v>0</v>
      </c>
      <c r="Q21" s="321">
        <f>+(SUMIFS('RENCANA PEMBAYARAN'!$G:$G,'RENCANA PEMBAYARAN'!$B:$B,$Q$20,'RENCANA PEMBAYARAN'!$D:$D,C21,'RENCANA PEMBAYARAN'!$E:$E,$D$6))</f>
        <v>0</v>
      </c>
      <c r="R21" s="321">
        <f>+(SUMIFS('RENCANA PEMBAYARAN'!$G:$G,'RENCANA PEMBAYARAN'!$B:$B,$R$20,'RENCANA PEMBAYARAN'!$D:$D,C21,'RENCANA PEMBAYARAN'!$E:$E,$D$6))</f>
        <v>0</v>
      </c>
      <c r="S21" s="321">
        <f>+(SUMIFS('RENCANA PEMBAYARAN'!$G:$G,'RENCANA PEMBAYARAN'!$B:$B,$S$20,'RENCANA PEMBAYARAN'!$D:$D,C21,'RENCANA PEMBAYARAN'!$E:$E,$D$6))</f>
        <v>0</v>
      </c>
      <c r="T21" s="321">
        <f>+(SUMIFS('RENCANA PEMBAYARAN'!$G:$G,'RENCANA PEMBAYARAN'!$B:$B,$T$20,'RENCANA PEMBAYARAN'!$D:$D,C21,'RENCANA PEMBAYARAN'!$E:$E,$D$6))</f>
        <v>0</v>
      </c>
      <c r="U21" s="321">
        <f>+(SUMIFS('RENCANA PEMBAYARAN'!$G:$G,'RENCANA PEMBAYARAN'!$B:$B,$U$20,'RENCANA PEMBAYARAN'!$D:$D,C21,'RENCANA PEMBAYARAN'!$E:$E,$D$6))</f>
        <v>0</v>
      </c>
      <c r="V21" s="321">
        <f>+G21+K21+O21</f>
        <v>0</v>
      </c>
    </row>
    <row r="22" spans="2:41" ht="15.75">
      <c r="B22" s="279">
        <v>2</v>
      </c>
      <c r="C22" s="96">
        <f>+C21+1</f>
        <v>42941</v>
      </c>
      <c r="D22" s="321">
        <f>SUMIFS('RENCANA PEMBAYARAN'!$G:$G,'RENCANA PEMBAYARAN'!$H:$H,$D$19,'RENCANA PEMBAYARAN'!$D:$D,C22,'RENCANA PEMBAYARAN'!$E:$E,$D$6,'RENCANA PEMBAYARAN'!$B:$B,WARNING!$D$20)</f>
        <v>0</v>
      </c>
      <c r="E22" s="321">
        <f>SUMIFS('RENCANA PEMBAYARAN'!$G:$G,'RENCANA PEMBAYARAN'!$H:$H,$D$19,'RENCANA PEMBAYARAN'!$D:$D,C22,'RENCANA PEMBAYARAN'!$E:$E,$D$6,'RENCANA PEMBAYARAN'!$B:$B,WARNING!$E$20)</f>
        <v>0</v>
      </c>
      <c r="F22" s="321">
        <f>SUMIFS('RENCANA PEMBAYARAN'!$G:$G,'RENCANA PEMBAYARAN'!$H:$H,$D$19,'RENCANA PEMBAYARAN'!$D:$D,C22,'RENCANA PEMBAYARAN'!$E:$E,$D$6,'RENCANA PEMBAYARAN'!$B:$B,WARNING!$F$20)</f>
        <v>0</v>
      </c>
      <c r="G22" s="412">
        <f t="shared" ref="G22:G59" si="0">SUM(D22:F22)</f>
        <v>0</v>
      </c>
      <c r="H22" s="321">
        <f>SUMIFS('RENCANA PEMBAYARAN'!$G:$G,'RENCANA PEMBAYARAN'!$H:$H,$H$19,'RENCANA PEMBAYARAN'!$D:$D,C22,'RENCANA PEMBAYARAN'!$E:$E,$D$6,'RENCANA PEMBAYARAN'!$B:$B,WARNING!$H$20)</f>
        <v>0</v>
      </c>
      <c r="I22" s="321">
        <f>SUMIFS('RENCANA PEMBAYARAN'!$G:$G,'RENCANA PEMBAYARAN'!$H:$H,$H$19,'RENCANA PEMBAYARAN'!$D:$D,C22,'RENCANA PEMBAYARAN'!$E:$E,$D$6,'RENCANA PEMBAYARAN'!$B:$B,WARNING!$I$20)</f>
        <v>0</v>
      </c>
      <c r="J22" s="321">
        <f>SUMIFS('RENCANA PEMBAYARAN'!$G:$G,'RENCANA PEMBAYARAN'!$H:$H,$H$19,'RENCANA PEMBAYARAN'!$D:$D,C22,'RENCANA PEMBAYARAN'!$E:$E,$D$6,'RENCANA PEMBAYARAN'!$B:$B,WARNING!$J$20)</f>
        <v>0</v>
      </c>
      <c r="K22" s="413">
        <f t="shared" ref="K22:K59" si="1">SUM(H22:J22)</f>
        <v>0</v>
      </c>
      <c r="L22" s="321">
        <f>SUMIFS('RENCANA PEMBAYARAN'!$G:$G,'RENCANA PEMBAYARAN'!$H:$H,$L$19,'RENCANA PEMBAYARAN'!$D:$D,C22,'RENCANA PEMBAYARAN'!$E:$E,$D$6,'RENCANA PEMBAYARAN'!$B:$B,WARNING!$L$20)</f>
        <v>0</v>
      </c>
      <c r="M22" s="321">
        <f>SUMIFS('RENCANA PEMBAYARAN'!$G:$G,'RENCANA PEMBAYARAN'!$H:$H,$L$19,'RENCANA PEMBAYARAN'!$D:$D,C22,'RENCANA PEMBAYARAN'!$E:$E,$D$6,'RENCANA PEMBAYARAN'!$B:$B,WARNING!$M$20)</f>
        <v>0</v>
      </c>
      <c r="N22" s="321">
        <f>SUMIFS('RENCANA PEMBAYARAN'!$G:$G,'RENCANA PEMBAYARAN'!$H:$H,$L$19,'RENCANA PEMBAYARAN'!$D:$D,C22,'RENCANA PEMBAYARAN'!$E:$E,$D$6,'RENCANA PEMBAYARAN'!$B:$B,WARNING!$N$20)</f>
        <v>0</v>
      </c>
      <c r="O22" s="414">
        <f t="shared" ref="O22:O59" si="2">SUM(L22:N22)</f>
        <v>0</v>
      </c>
      <c r="P22" s="321">
        <f>+(SUMIFS('RENCANA PEMBAYARAN'!$G:$G,'RENCANA PEMBAYARAN'!$B:$B,$P$20,'RENCANA PEMBAYARAN'!$D:$D,C22,'RENCANA PEMBAYARAN'!$E:$E,$D$6))</f>
        <v>0</v>
      </c>
      <c r="Q22" s="321">
        <f>+(SUMIFS('RENCANA PEMBAYARAN'!$G:$G,'RENCANA PEMBAYARAN'!$B:$B,$Q$20,'RENCANA PEMBAYARAN'!$D:$D,C22,'RENCANA PEMBAYARAN'!$E:$E,$D$6))</f>
        <v>0</v>
      </c>
      <c r="R22" s="321">
        <f>+(SUMIFS('RENCANA PEMBAYARAN'!$G:$G,'RENCANA PEMBAYARAN'!$B:$B,$R$20,'RENCANA PEMBAYARAN'!$D:$D,C22,'RENCANA PEMBAYARAN'!$E:$E,$D$6))</f>
        <v>0</v>
      </c>
      <c r="S22" s="321">
        <f>+(SUMIFS('RENCANA PEMBAYARAN'!$G:$G,'RENCANA PEMBAYARAN'!$B:$B,$S$20,'RENCANA PEMBAYARAN'!$D:$D,C22,'RENCANA PEMBAYARAN'!$E:$E,$D$6))</f>
        <v>0</v>
      </c>
      <c r="T22" s="321">
        <f>+(SUMIFS('RENCANA PEMBAYARAN'!$G:$G,'RENCANA PEMBAYARAN'!$B:$B,$T$20,'RENCANA PEMBAYARAN'!$D:$D,C22,'RENCANA PEMBAYARAN'!$E:$E,$D$6))</f>
        <v>0</v>
      </c>
      <c r="U22" s="321">
        <f>+(SUMIFS('RENCANA PEMBAYARAN'!$G:$G,'RENCANA PEMBAYARAN'!$B:$B,$U$20,'RENCANA PEMBAYARAN'!$D:$D,C22,'RENCANA PEMBAYARAN'!$E:$E,$D$6))</f>
        <v>0</v>
      </c>
      <c r="V22" s="321">
        <f t="shared" ref="V22:V59" si="3">+G22+K22+O22</f>
        <v>0</v>
      </c>
    </row>
    <row r="23" spans="2:41" ht="15.75">
      <c r="B23" s="279">
        <v>3</v>
      </c>
      <c r="C23" s="96">
        <f t="shared" ref="C23:C49" si="4">+C22+1</f>
        <v>42942</v>
      </c>
      <c r="D23" s="321">
        <f>SUMIFS('RENCANA PEMBAYARAN'!$G:$G,'RENCANA PEMBAYARAN'!$H:$H,$D$19,'RENCANA PEMBAYARAN'!$D:$D,C23,'RENCANA PEMBAYARAN'!$E:$E,$D$6,'RENCANA PEMBAYARAN'!$B:$B,WARNING!$D$20)</f>
        <v>0</v>
      </c>
      <c r="E23" s="321">
        <f>SUMIFS('RENCANA PEMBAYARAN'!$G:$G,'RENCANA PEMBAYARAN'!$H:$H,$D$19,'RENCANA PEMBAYARAN'!$D:$D,C23,'RENCANA PEMBAYARAN'!$E:$E,$D$6,'RENCANA PEMBAYARAN'!$B:$B,WARNING!$E$20)</f>
        <v>0</v>
      </c>
      <c r="F23" s="321">
        <f>SUMIFS('RENCANA PEMBAYARAN'!$G:$G,'RENCANA PEMBAYARAN'!$H:$H,$D$19,'RENCANA PEMBAYARAN'!$D:$D,C23,'RENCANA PEMBAYARAN'!$E:$E,$D$6,'RENCANA PEMBAYARAN'!$B:$B,WARNING!$F$20)</f>
        <v>0</v>
      </c>
      <c r="G23" s="412">
        <f t="shared" si="0"/>
        <v>0</v>
      </c>
      <c r="H23" s="321">
        <f>SUMIFS('RENCANA PEMBAYARAN'!$G:$G,'RENCANA PEMBAYARAN'!$H:$H,$H$19,'RENCANA PEMBAYARAN'!$D:$D,C23,'RENCANA PEMBAYARAN'!$E:$E,$D$6,'RENCANA PEMBAYARAN'!$B:$B,WARNING!$H$20)</f>
        <v>0</v>
      </c>
      <c r="I23" s="321">
        <f>SUMIFS('RENCANA PEMBAYARAN'!$G:$G,'RENCANA PEMBAYARAN'!$H:$H,$H$19,'RENCANA PEMBAYARAN'!$D:$D,C23,'RENCANA PEMBAYARAN'!$E:$E,$D$6,'RENCANA PEMBAYARAN'!$B:$B,WARNING!$I$20)</f>
        <v>0</v>
      </c>
      <c r="J23" s="321">
        <f>SUMIFS('RENCANA PEMBAYARAN'!$G:$G,'RENCANA PEMBAYARAN'!$H:$H,$H$19,'RENCANA PEMBAYARAN'!$D:$D,C23,'RENCANA PEMBAYARAN'!$E:$E,$D$6,'RENCANA PEMBAYARAN'!$B:$B,WARNING!$J$20)</f>
        <v>0</v>
      </c>
      <c r="K23" s="413">
        <f t="shared" si="1"/>
        <v>0</v>
      </c>
      <c r="L23" s="321">
        <f>SUMIFS('RENCANA PEMBAYARAN'!$G:$G,'RENCANA PEMBAYARAN'!$H:$H,$L$19,'RENCANA PEMBAYARAN'!$D:$D,C23,'RENCANA PEMBAYARAN'!$E:$E,$D$6,'RENCANA PEMBAYARAN'!$B:$B,WARNING!$L$20)</f>
        <v>0</v>
      </c>
      <c r="M23" s="321">
        <f>SUMIFS('RENCANA PEMBAYARAN'!$G:$G,'RENCANA PEMBAYARAN'!$H:$H,$L$19,'RENCANA PEMBAYARAN'!$D:$D,C23,'RENCANA PEMBAYARAN'!$E:$E,$D$6,'RENCANA PEMBAYARAN'!$B:$B,WARNING!$M$20)</f>
        <v>0</v>
      </c>
      <c r="N23" s="321">
        <f>SUMIFS('RENCANA PEMBAYARAN'!$G:$G,'RENCANA PEMBAYARAN'!$H:$H,$L$19,'RENCANA PEMBAYARAN'!$D:$D,C23,'RENCANA PEMBAYARAN'!$E:$E,$D$6,'RENCANA PEMBAYARAN'!$B:$B,WARNING!$N$20)</f>
        <v>0</v>
      </c>
      <c r="O23" s="414">
        <f t="shared" si="2"/>
        <v>0</v>
      </c>
      <c r="P23" s="321">
        <f>+(SUMIFS('RENCANA PEMBAYARAN'!$G:$G,'RENCANA PEMBAYARAN'!$B:$B,$P$20,'RENCANA PEMBAYARAN'!$D:$D,C23,'RENCANA PEMBAYARAN'!$E:$E,$D$6))</f>
        <v>0</v>
      </c>
      <c r="Q23" s="321">
        <f>+(SUMIFS('RENCANA PEMBAYARAN'!$G:$G,'RENCANA PEMBAYARAN'!$B:$B,$Q$20,'RENCANA PEMBAYARAN'!$D:$D,C23,'RENCANA PEMBAYARAN'!$E:$E,$D$6))</f>
        <v>0</v>
      </c>
      <c r="R23" s="321">
        <f>+(SUMIFS('RENCANA PEMBAYARAN'!$G:$G,'RENCANA PEMBAYARAN'!$B:$B,$R$20,'RENCANA PEMBAYARAN'!$D:$D,C23,'RENCANA PEMBAYARAN'!$E:$E,$D$6))</f>
        <v>0</v>
      </c>
      <c r="S23" s="321">
        <f>+(SUMIFS('RENCANA PEMBAYARAN'!$G:$G,'RENCANA PEMBAYARAN'!$B:$B,$S$20,'RENCANA PEMBAYARAN'!$D:$D,C23,'RENCANA PEMBAYARAN'!$E:$E,$D$6))</f>
        <v>0</v>
      </c>
      <c r="T23" s="321">
        <f>+(SUMIFS('RENCANA PEMBAYARAN'!$G:$G,'RENCANA PEMBAYARAN'!$B:$B,$T$20,'RENCANA PEMBAYARAN'!$D:$D,C23,'RENCANA PEMBAYARAN'!$E:$E,$D$6))</f>
        <v>0</v>
      </c>
      <c r="U23" s="321">
        <f>+(SUMIFS('RENCANA PEMBAYARAN'!$G:$G,'RENCANA PEMBAYARAN'!$B:$B,$U$20,'RENCANA PEMBAYARAN'!$D:$D,C23,'RENCANA PEMBAYARAN'!$E:$E,$D$6))</f>
        <v>0</v>
      </c>
      <c r="V23" s="321">
        <f t="shared" si="3"/>
        <v>0</v>
      </c>
    </row>
    <row r="24" spans="2:41" ht="15.75">
      <c r="B24" s="279">
        <v>4</v>
      </c>
      <c r="C24" s="96">
        <f t="shared" si="4"/>
        <v>42943</v>
      </c>
      <c r="D24" s="321">
        <f>SUMIFS('RENCANA PEMBAYARAN'!$G:$G,'RENCANA PEMBAYARAN'!$H:$H,$D$19,'RENCANA PEMBAYARAN'!$D:$D,C24,'RENCANA PEMBAYARAN'!$E:$E,$D$6,'RENCANA PEMBAYARAN'!$B:$B,WARNING!$D$20)</f>
        <v>0</v>
      </c>
      <c r="E24" s="321">
        <f>SUMIFS('RENCANA PEMBAYARAN'!$G:$G,'RENCANA PEMBAYARAN'!$H:$H,$D$19,'RENCANA PEMBAYARAN'!$D:$D,C24,'RENCANA PEMBAYARAN'!$E:$E,$D$6,'RENCANA PEMBAYARAN'!$B:$B,WARNING!$E$20)</f>
        <v>0</v>
      </c>
      <c r="F24" s="321">
        <f>SUMIFS('RENCANA PEMBAYARAN'!$G:$G,'RENCANA PEMBAYARAN'!$H:$H,$D$19,'RENCANA PEMBAYARAN'!$D:$D,C24,'RENCANA PEMBAYARAN'!$E:$E,$D$6,'RENCANA PEMBAYARAN'!$B:$B,WARNING!$F$20)</f>
        <v>0</v>
      </c>
      <c r="G24" s="412">
        <f t="shared" si="0"/>
        <v>0</v>
      </c>
      <c r="H24" s="321">
        <f>SUMIFS('RENCANA PEMBAYARAN'!$G:$G,'RENCANA PEMBAYARAN'!$H:$H,$H$19,'RENCANA PEMBAYARAN'!$D:$D,C24,'RENCANA PEMBAYARAN'!$E:$E,$D$6,'RENCANA PEMBAYARAN'!$B:$B,WARNING!$H$20)</f>
        <v>0</v>
      </c>
      <c r="I24" s="321">
        <f>SUMIFS('RENCANA PEMBAYARAN'!$G:$G,'RENCANA PEMBAYARAN'!$H:$H,$H$19,'RENCANA PEMBAYARAN'!$D:$D,C24,'RENCANA PEMBAYARAN'!$E:$E,$D$6,'RENCANA PEMBAYARAN'!$B:$B,WARNING!$I$20)</f>
        <v>0</v>
      </c>
      <c r="J24" s="321">
        <f>SUMIFS('RENCANA PEMBAYARAN'!$G:$G,'RENCANA PEMBAYARAN'!$H:$H,$H$19,'RENCANA PEMBAYARAN'!$D:$D,C24,'RENCANA PEMBAYARAN'!$E:$E,$D$6,'RENCANA PEMBAYARAN'!$B:$B,WARNING!$J$20)</f>
        <v>0</v>
      </c>
      <c r="K24" s="413">
        <f t="shared" si="1"/>
        <v>0</v>
      </c>
      <c r="L24" s="321">
        <f>SUMIFS('RENCANA PEMBAYARAN'!$G:$G,'RENCANA PEMBAYARAN'!$H:$H,$L$19,'RENCANA PEMBAYARAN'!$D:$D,C24,'RENCANA PEMBAYARAN'!$E:$E,$D$6,'RENCANA PEMBAYARAN'!$B:$B,WARNING!$L$20)</f>
        <v>0</v>
      </c>
      <c r="M24" s="321">
        <f>SUMIFS('RENCANA PEMBAYARAN'!$G:$G,'RENCANA PEMBAYARAN'!$H:$H,$L$19,'RENCANA PEMBAYARAN'!$D:$D,C24,'RENCANA PEMBAYARAN'!$E:$E,$D$6,'RENCANA PEMBAYARAN'!$B:$B,WARNING!$M$20)</f>
        <v>0</v>
      </c>
      <c r="N24" s="321">
        <f>SUMIFS('RENCANA PEMBAYARAN'!$G:$G,'RENCANA PEMBAYARAN'!$H:$H,$L$19,'RENCANA PEMBAYARAN'!$D:$D,C24,'RENCANA PEMBAYARAN'!$E:$E,$D$6,'RENCANA PEMBAYARAN'!$B:$B,WARNING!$N$20)</f>
        <v>0</v>
      </c>
      <c r="O24" s="414">
        <f t="shared" si="2"/>
        <v>0</v>
      </c>
      <c r="P24" s="321">
        <f>+(SUMIFS('RENCANA PEMBAYARAN'!$G:$G,'RENCANA PEMBAYARAN'!$B:$B,$P$20,'RENCANA PEMBAYARAN'!$D:$D,C24,'RENCANA PEMBAYARAN'!$E:$E,$D$6))</f>
        <v>0</v>
      </c>
      <c r="Q24" s="321">
        <f>+(SUMIFS('RENCANA PEMBAYARAN'!$G:$G,'RENCANA PEMBAYARAN'!$B:$B,$Q$20,'RENCANA PEMBAYARAN'!$D:$D,C24,'RENCANA PEMBAYARAN'!$E:$E,$D$6))</f>
        <v>0</v>
      </c>
      <c r="R24" s="321">
        <f>+(SUMIFS('RENCANA PEMBAYARAN'!$G:$G,'RENCANA PEMBAYARAN'!$B:$B,$R$20,'RENCANA PEMBAYARAN'!$D:$D,C24,'RENCANA PEMBAYARAN'!$E:$E,$D$6))</f>
        <v>0</v>
      </c>
      <c r="S24" s="321">
        <f>+(SUMIFS('RENCANA PEMBAYARAN'!$G:$G,'RENCANA PEMBAYARAN'!$B:$B,$S$20,'RENCANA PEMBAYARAN'!$D:$D,C24,'RENCANA PEMBAYARAN'!$E:$E,$D$6))</f>
        <v>0</v>
      </c>
      <c r="T24" s="321">
        <f>+(SUMIFS('RENCANA PEMBAYARAN'!$G:$G,'RENCANA PEMBAYARAN'!$B:$B,$T$20,'RENCANA PEMBAYARAN'!$D:$D,C24,'RENCANA PEMBAYARAN'!$E:$E,$D$6))</f>
        <v>0</v>
      </c>
      <c r="U24" s="321">
        <f>+(SUMIFS('RENCANA PEMBAYARAN'!$G:$G,'RENCANA PEMBAYARAN'!$B:$B,$U$20,'RENCANA PEMBAYARAN'!$D:$D,C24,'RENCANA PEMBAYARAN'!$E:$E,$D$6))</f>
        <v>0</v>
      </c>
      <c r="V24" s="321">
        <f t="shared" si="3"/>
        <v>0</v>
      </c>
    </row>
    <row r="25" spans="2:41" ht="15.75">
      <c r="B25" s="279">
        <v>5</v>
      </c>
      <c r="C25" s="96">
        <f t="shared" si="4"/>
        <v>42944</v>
      </c>
      <c r="D25" s="321">
        <f>SUMIFS('RENCANA PEMBAYARAN'!$G:$G,'RENCANA PEMBAYARAN'!$H:$H,$D$19,'RENCANA PEMBAYARAN'!$D:$D,C25,'RENCANA PEMBAYARAN'!$E:$E,$D$6,'RENCANA PEMBAYARAN'!$B:$B,WARNING!$D$20)</f>
        <v>0</v>
      </c>
      <c r="E25" s="321">
        <f>SUMIFS('RENCANA PEMBAYARAN'!$G:$G,'RENCANA PEMBAYARAN'!$H:$H,$D$19,'RENCANA PEMBAYARAN'!$D:$D,C25,'RENCANA PEMBAYARAN'!$E:$E,$D$6,'RENCANA PEMBAYARAN'!$B:$B,WARNING!$E$20)</f>
        <v>0</v>
      </c>
      <c r="F25" s="321">
        <f>SUMIFS('RENCANA PEMBAYARAN'!$G:$G,'RENCANA PEMBAYARAN'!$H:$H,$D$19,'RENCANA PEMBAYARAN'!$D:$D,C25,'RENCANA PEMBAYARAN'!$E:$E,$D$6,'RENCANA PEMBAYARAN'!$B:$B,WARNING!$F$20)</f>
        <v>0</v>
      </c>
      <c r="G25" s="412">
        <f t="shared" si="0"/>
        <v>0</v>
      </c>
      <c r="H25" s="321">
        <f>SUMIFS('RENCANA PEMBAYARAN'!$G:$G,'RENCANA PEMBAYARAN'!$H:$H,$H$19,'RENCANA PEMBAYARAN'!$D:$D,C25,'RENCANA PEMBAYARAN'!$E:$E,$D$6,'RENCANA PEMBAYARAN'!$B:$B,WARNING!$H$20)</f>
        <v>0</v>
      </c>
      <c r="I25" s="321">
        <f>SUMIFS('RENCANA PEMBAYARAN'!$G:$G,'RENCANA PEMBAYARAN'!$H:$H,$H$19,'RENCANA PEMBAYARAN'!$D:$D,C25,'RENCANA PEMBAYARAN'!$E:$E,$D$6,'RENCANA PEMBAYARAN'!$B:$B,WARNING!$I$20)</f>
        <v>0</v>
      </c>
      <c r="J25" s="321">
        <f>SUMIFS('RENCANA PEMBAYARAN'!$G:$G,'RENCANA PEMBAYARAN'!$H:$H,$H$19,'RENCANA PEMBAYARAN'!$D:$D,C25,'RENCANA PEMBAYARAN'!$E:$E,$D$6,'RENCANA PEMBAYARAN'!$B:$B,WARNING!$J$20)</f>
        <v>0</v>
      </c>
      <c r="K25" s="413">
        <f t="shared" si="1"/>
        <v>0</v>
      </c>
      <c r="L25" s="321">
        <f>SUMIFS('RENCANA PEMBAYARAN'!$G:$G,'RENCANA PEMBAYARAN'!$H:$H,$L$19,'RENCANA PEMBAYARAN'!$D:$D,C25,'RENCANA PEMBAYARAN'!$E:$E,$D$6,'RENCANA PEMBAYARAN'!$B:$B,WARNING!$L$20)</f>
        <v>0</v>
      </c>
      <c r="M25" s="321">
        <f>SUMIFS('RENCANA PEMBAYARAN'!$G:$G,'RENCANA PEMBAYARAN'!$H:$H,$L$19,'RENCANA PEMBAYARAN'!$D:$D,C25,'RENCANA PEMBAYARAN'!$E:$E,$D$6,'RENCANA PEMBAYARAN'!$B:$B,WARNING!$M$20)</f>
        <v>0</v>
      </c>
      <c r="N25" s="321">
        <f>SUMIFS('RENCANA PEMBAYARAN'!$G:$G,'RENCANA PEMBAYARAN'!$H:$H,$L$19,'RENCANA PEMBAYARAN'!$D:$D,C25,'RENCANA PEMBAYARAN'!$E:$E,$D$6,'RENCANA PEMBAYARAN'!$B:$B,WARNING!$N$20)</f>
        <v>0</v>
      </c>
      <c r="O25" s="414">
        <f t="shared" si="2"/>
        <v>0</v>
      </c>
      <c r="P25" s="321">
        <f>+(SUMIFS('RENCANA PEMBAYARAN'!$G:$G,'RENCANA PEMBAYARAN'!$B:$B,$P$20,'RENCANA PEMBAYARAN'!$D:$D,C25,'RENCANA PEMBAYARAN'!$E:$E,$D$6))</f>
        <v>0</v>
      </c>
      <c r="Q25" s="321">
        <f>+(SUMIFS('RENCANA PEMBAYARAN'!$G:$G,'RENCANA PEMBAYARAN'!$B:$B,$Q$20,'RENCANA PEMBAYARAN'!$D:$D,C25,'RENCANA PEMBAYARAN'!$E:$E,$D$6))</f>
        <v>0</v>
      </c>
      <c r="R25" s="321">
        <f>+(SUMIFS('RENCANA PEMBAYARAN'!$G:$G,'RENCANA PEMBAYARAN'!$B:$B,$R$20,'RENCANA PEMBAYARAN'!$D:$D,C25,'RENCANA PEMBAYARAN'!$E:$E,$D$6))</f>
        <v>0</v>
      </c>
      <c r="S25" s="321">
        <f>+(SUMIFS('RENCANA PEMBAYARAN'!$G:$G,'RENCANA PEMBAYARAN'!$B:$B,$S$20,'RENCANA PEMBAYARAN'!$D:$D,C25,'RENCANA PEMBAYARAN'!$E:$E,$D$6))</f>
        <v>0</v>
      </c>
      <c r="T25" s="321">
        <f>+(SUMIFS('RENCANA PEMBAYARAN'!$G:$G,'RENCANA PEMBAYARAN'!$B:$B,$T$20,'RENCANA PEMBAYARAN'!$D:$D,C25,'RENCANA PEMBAYARAN'!$E:$E,$D$6))</f>
        <v>0</v>
      </c>
      <c r="U25" s="321">
        <f>+(SUMIFS('RENCANA PEMBAYARAN'!$G:$G,'RENCANA PEMBAYARAN'!$B:$B,$U$20,'RENCANA PEMBAYARAN'!$D:$D,C25,'RENCANA PEMBAYARAN'!$E:$E,$D$6))</f>
        <v>0</v>
      </c>
      <c r="V25" s="321">
        <f t="shared" si="3"/>
        <v>0</v>
      </c>
    </row>
    <row r="26" spans="2:41" ht="15.75">
      <c r="B26" s="279">
        <v>6</v>
      </c>
      <c r="C26" s="96">
        <f t="shared" si="4"/>
        <v>42945</v>
      </c>
      <c r="D26" s="321">
        <f>SUMIFS('RENCANA PEMBAYARAN'!$G:$G,'RENCANA PEMBAYARAN'!$H:$H,$D$19,'RENCANA PEMBAYARAN'!$D:$D,C26,'RENCANA PEMBAYARAN'!$E:$E,$D$6,'RENCANA PEMBAYARAN'!$B:$B,WARNING!$D$20)</f>
        <v>0</v>
      </c>
      <c r="E26" s="321">
        <f>SUMIFS('RENCANA PEMBAYARAN'!$G:$G,'RENCANA PEMBAYARAN'!$H:$H,$D$19,'RENCANA PEMBAYARAN'!$D:$D,C26,'RENCANA PEMBAYARAN'!$E:$E,$D$6,'RENCANA PEMBAYARAN'!$B:$B,WARNING!$E$20)</f>
        <v>0</v>
      </c>
      <c r="F26" s="321">
        <f>SUMIFS('RENCANA PEMBAYARAN'!$G:$G,'RENCANA PEMBAYARAN'!$H:$H,$D$19,'RENCANA PEMBAYARAN'!$D:$D,C26,'RENCANA PEMBAYARAN'!$E:$E,$D$6,'RENCANA PEMBAYARAN'!$B:$B,WARNING!$F$20)</f>
        <v>0</v>
      </c>
      <c r="G26" s="412">
        <f t="shared" si="0"/>
        <v>0</v>
      </c>
      <c r="H26" s="321">
        <f>SUMIFS('RENCANA PEMBAYARAN'!$G:$G,'RENCANA PEMBAYARAN'!$H:$H,$H$19,'RENCANA PEMBAYARAN'!$D:$D,C26,'RENCANA PEMBAYARAN'!$E:$E,$D$6,'RENCANA PEMBAYARAN'!$B:$B,WARNING!$H$20)</f>
        <v>0</v>
      </c>
      <c r="I26" s="321">
        <f>SUMIFS('RENCANA PEMBAYARAN'!$G:$G,'RENCANA PEMBAYARAN'!$H:$H,$H$19,'RENCANA PEMBAYARAN'!$D:$D,C26,'RENCANA PEMBAYARAN'!$E:$E,$D$6,'RENCANA PEMBAYARAN'!$B:$B,WARNING!$I$20)</f>
        <v>0</v>
      </c>
      <c r="J26" s="321">
        <f>SUMIFS('RENCANA PEMBAYARAN'!$G:$G,'RENCANA PEMBAYARAN'!$H:$H,$H$19,'RENCANA PEMBAYARAN'!$D:$D,C26,'RENCANA PEMBAYARAN'!$E:$E,$D$6,'RENCANA PEMBAYARAN'!$B:$B,WARNING!$J$20)</f>
        <v>0</v>
      </c>
      <c r="K26" s="413">
        <f t="shared" si="1"/>
        <v>0</v>
      </c>
      <c r="L26" s="321">
        <f>SUMIFS('RENCANA PEMBAYARAN'!$G:$G,'RENCANA PEMBAYARAN'!$H:$H,$L$19,'RENCANA PEMBAYARAN'!$D:$D,C26,'RENCANA PEMBAYARAN'!$E:$E,$D$6,'RENCANA PEMBAYARAN'!$B:$B,WARNING!$L$20)</f>
        <v>0</v>
      </c>
      <c r="M26" s="321">
        <f>SUMIFS('RENCANA PEMBAYARAN'!$G:$G,'RENCANA PEMBAYARAN'!$H:$H,$L$19,'RENCANA PEMBAYARAN'!$D:$D,C26,'RENCANA PEMBAYARAN'!$E:$E,$D$6,'RENCANA PEMBAYARAN'!$B:$B,WARNING!$M$20)</f>
        <v>0</v>
      </c>
      <c r="N26" s="321">
        <f>SUMIFS('RENCANA PEMBAYARAN'!$G:$G,'RENCANA PEMBAYARAN'!$H:$H,$L$19,'RENCANA PEMBAYARAN'!$D:$D,C26,'RENCANA PEMBAYARAN'!$E:$E,$D$6,'RENCANA PEMBAYARAN'!$B:$B,WARNING!$N$20)</f>
        <v>0</v>
      </c>
      <c r="O26" s="414">
        <f t="shared" si="2"/>
        <v>0</v>
      </c>
      <c r="P26" s="321">
        <f>+(SUMIFS('RENCANA PEMBAYARAN'!$G:$G,'RENCANA PEMBAYARAN'!$B:$B,$P$20,'RENCANA PEMBAYARAN'!$D:$D,C26,'RENCANA PEMBAYARAN'!$E:$E,$D$6))</f>
        <v>0</v>
      </c>
      <c r="Q26" s="321">
        <f>+(SUMIFS('RENCANA PEMBAYARAN'!$G:$G,'RENCANA PEMBAYARAN'!$B:$B,$Q$20,'RENCANA PEMBAYARAN'!$D:$D,C26,'RENCANA PEMBAYARAN'!$E:$E,$D$6))</f>
        <v>0</v>
      </c>
      <c r="R26" s="321">
        <f>+(SUMIFS('RENCANA PEMBAYARAN'!$G:$G,'RENCANA PEMBAYARAN'!$B:$B,$R$20,'RENCANA PEMBAYARAN'!$D:$D,C26,'RENCANA PEMBAYARAN'!$E:$E,$D$6))</f>
        <v>0</v>
      </c>
      <c r="S26" s="321">
        <f>+(SUMIFS('RENCANA PEMBAYARAN'!$G:$G,'RENCANA PEMBAYARAN'!$B:$B,$S$20,'RENCANA PEMBAYARAN'!$D:$D,C26,'RENCANA PEMBAYARAN'!$E:$E,$D$6))</f>
        <v>0</v>
      </c>
      <c r="T26" s="321">
        <f>+(SUMIFS('RENCANA PEMBAYARAN'!$G:$G,'RENCANA PEMBAYARAN'!$B:$B,$T$20,'RENCANA PEMBAYARAN'!$D:$D,C26,'RENCANA PEMBAYARAN'!$E:$E,$D$6))</f>
        <v>0</v>
      </c>
      <c r="U26" s="321">
        <f>+(SUMIFS('RENCANA PEMBAYARAN'!$G:$G,'RENCANA PEMBAYARAN'!$B:$B,$U$20,'RENCANA PEMBAYARAN'!$D:$D,C26,'RENCANA PEMBAYARAN'!$E:$E,$D$6))</f>
        <v>0</v>
      </c>
      <c r="V26" s="321">
        <f t="shared" si="3"/>
        <v>0</v>
      </c>
    </row>
    <row r="27" spans="2:41" ht="15.75">
      <c r="B27" s="279">
        <v>7</v>
      </c>
      <c r="C27" s="96">
        <f t="shared" si="4"/>
        <v>42946</v>
      </c>
      <c r="D27" s="321">
        <f>SUMIFS('RENCANA PEMBAYARAN'!$G:$G,'RENCANA PEMBAYARAN'!$H:$H,$D$19,'RENCANA PEMBAYARAN'!$D:$D,C27,'RENCANA PEMBAYARAN'!$E:$E,$D$6,'RENCANA PEMBAYARAN'!$B:$B,WARNING!$D$20)</f>
        <v>0</v>
      </c>
      <c r="E27" s="321">
        <f>SUMIFS('RENCANA PEMBAYARAN'!$G:$G,'RENCANA PEMBAYARAN'!$H:$H,$D$19,'RENCANA PEMBAYARAN'!$D:$D,C27,'RENCANA PEMBAYARAN'!$E:$E,$D$6,'RENCANA PEMBAYARAN'!$B:$B,WARNING!$E$20)</f>
        <v>0</v>
      </c>
      <c r="F27" s="321">
        <f>SUMIFS('RENCANA PEMBAYARAN'!$G:$G,'RENCANA PEMBAYARAN'!$H:$H,$D$19,'RENCANA PEMBAYARAN'!$D:$D,C27,'RENCANA PEMBAYARAN'!$E:$E,$D$6,'RENCANA PEMBAYARAN'!$B:$B,WARNING!$F$20)</f>
        <v>0</v>
      </c>
      <c r="G27" s="412">
        <f t="shared" si="0"/>
        <v>0</v>
      </c>
      <c r="H27" s="321">
        <f>SUMIFS('RENCANA PEMBAYARAN'!$G:$G,'RENCANA PEMBAYARAN'!$H:$H,$H$19,'RENCANA PEMBAYARAN'!$D:$D,C27,'RENCANA PEMBAYARAN'!$E:$E,$D$6,'RENCANA PEMBAYARAN'!$B:$B,WARNING!$H$20)</f>
        <v>0</v>
      </c>
      <c r="I27" s="321">
        <f>SUMIFS('RENCANA PEMBAYARAN'!$G:$G,'RENCANA PEMBAYARAN'!$H:$H,$H$19,'RENCANA PEMBAYARAN'!$D:$D,C27,'RENCANA PEMBAYARAN'!$E:$E,$D$6,'RENCANA PEMBAYARAN'!$B:$B,WARNING!$I$20)</f>
        <v>0</v>
      </c>
      <c r="J27" s="321">
        <f>SUMIFS('RENCANA PEMBAYARAN'!$G:$G,'RENCANA PEMBAYARAN'!$H:$H,$H$19,'RENCANA PEMBAYARAN'!$D:$D,C27,'RENCANA PEMBAYARAN'!$E:$E,$D$6,'RENCANA PEMBAYARAN'!$B:$B,WARNING!$J$20)</f>
        <v>0</v>
      </c>
      <c r="K27" s="413">
        <f t="shared" si="1"/>
        <v>0</v>
      </c>
      <c r="L27" s="321">
        <f>SUMIFS('RENCANA PEMBAYARAN'!$G:$G,'RENCANA PEMBAYARAN'!$H:$H,$L$19,'RENCANA PEMBAYARAN'!$D:$D,C27,'RENCANA PEMBAYARAN'!$E:$E,$D$6,'RENCANA PEMBAYARAN'!$B:$B,WARNING!$L$20)</f>
        <v>0</v>
      </c>
      <c r="M27" s="321">
        <f>SUMIFS('RENCANA PEMBAYARAN'!$G:$G,'RENCANA PEMBAYARAN'!$H:$H,$L$19,'RENCANA PEMBAYARAN'!$D:$D,C27,'RENCANA PEMBAYARAN'!$E:$E,$D$6,'RENCANA PEMBAYARAN'!$B:$B,WARNING!$M$20)</f>
        <v>0</v>
      </c>
      <c r="N27" s="321">
        <f>SUMIFS('RENCANA PEMBAYARAN'!$G:$G,'RENCANA PEMBAYARAN'!$H:$H,$L$19,'RENCANA PEMBAYARAN'!$D:$D,C27,'RENCANA PEMBAYARAN'!$E:$E,$D$6,'RENCANA PEMBAYARAN'!$B:$B,WARNING!$N$20)</f>
        <v>0</v>
      </c>
      <c r="O27" s="414">
        <f t="shared" si="2"/>
        <v>0</v>
      </c>
      <c r="P27" s="321">
        <f>+(SUMIFS('RENCANA PEMBAYARAN'!$G:$G,'RENCANA PEMBAYARAN'!$B:$B,$P$20,'RENCANA PEMBAYARAN'!$D:$D,C27,'RENCANA PEMBAYARAN'!$E:$E,$D$6))</f>
        <v>0</v>
      </c>
      <c r="Q27" s="321">
        <f>+(SUMIFS('RENCANA PEMBAYARAN'!$G:$G,'RENCANA PEMBAYARAN'!$B:$B,$Q$20,'RENCANA PEMBAYARAN'!$D:$D,C27,'RENCANA PEMBAYARAN'!$E:$E,$D$6))</f>
        <v>0</v>
      </c>
      <c r="R27" s="321">
        <f>+(SUMIFS('RENCANA PEMBAYARAN'!$G:$G,'RENCANA PEMBAYARAN'!$B:$B,$R$20,'RENCANA PEMBAYARAN'!$D:$D,C27,'RENCANA PEMBAYARAN'!$E:$E,$D$6))</f>
        <v>0</v>
      </c>
      <c r="S27" s="321">
        <f>+(SUMIFS('RENCANA PEMBAYARAN'!$G:$G,'RENCANA PEMBAYARAN'!$B:$B,$S$20,'RENCANA PEMBAYARAN'!$D:$D,C27,'RENCANA PEMBAYARAN'!$E:$E,$D$6))</f>
        <v>0</v>
      </c>
      <c r="T27" s="321">
        <f>+(SUMIFS('RENCANA PEMBAYARAN'!$G:$G,'RENCANA PEMBAYARAN'!$B:$B,$T$20,'RENCANA PEMBAYARAN'!$D:$D,C27,'RENCANA PEMBAYARAN'!$E:$E,$D$6))</f>
        <v>0</v>
      </c>
      <c r="U27" s="321">
        <f>+(SUMIFS('RENCANA PEMBAYARAN'!$G:$G,'RENCANA PEMBAYARAN'!$B:$B,$U$20,'RENCANA PEMBAYARAN'!$D:$D,C27,'RENCANA PEMBAYARAN'!$E:$E,$D$6))</f>
        <v>0</v>
      </c>
      <c r="V27" s="321">
        <f t="shared" si="3"/>
        <v>0</v>
      </c>
    </row>
    <row r="28" spans="2:41" ht="15.75">
      <c r="B28" s="279">
        <v>8</v>
      </c>
      <c r="C28" s="96">
        <f t="shared" si="4"/>
        <v>42947</v>
      </c>
      <c r="D28" s="321">
        <f>SUMIFS('RENCANA PEMBAYARAN'!$G:$G,'RENCANA PEMBAYARAN'!$H:$H,$D$19,'RENCANA PEMBAYARAN'!$D:$D,C28,'RENCANA PEMBAYARAN'!$E:$E,$D$6,'RENCANA PEMBAYARAN'!$B:$B,WARNING!$D$20)</f>
        <v>0</v>
      </c>
      <c r="E28" s="321">
        <f>SUMIFS('RENCANA PEMBAYARAN'!$G:$G,'RENCANA PEMBAYARAN'!$H:$H,$D$19,'RENCANA PEMBAYARAN'!$D:$D,C28,'RENCANA PEMBAYARAN'!$E:$E,$D$6,'RENCANA PEMBAYARAN'!$B:$B,WARNING!$E$20)</f>
        <v>0</v>
      </c>
      <c r="F28" s="321">
        <f>SUMIFS('RENCANA PEMBAYARAN'!$G:$G,'RENCANA PEMBAYARAN'!$H:$H,$D$19,'RENCANA PEMBAYARAN'!$D:$D,C28,'RENCANA PEMBAYARAN'!$E:$E,$D$6,'RENCANA PEMBAYARAN'!$B:$B,WARNING!$F$20)</f>
        <v>0</v>
      </c>
      <c r="G28" s="412">
        <f t="shared" si="0"/>
        <v>0</v>
      </c>
      <c r="H28" s="321">
        <f>SUMIFS('RENCANA PEMBAYARAN'!$G:$G,'RENCANA PEMBAYARAN'!$H:$H,$H$19,'RENCANA PEMBAYARAN'!$D:$D,C28,'RENCANA PEMBAYARAN'!$E:$E,$D$6,'RENCANA PEMBAYARAN'!$B:$B,WARNING!$H$20)</f>
        <v>0</v>
      </c>
      <c r="I28" s="321">
        <f>SUMIFS('RENCANA PEMBAYARAN'!$G:$G,'RENCANA PEMBAYARAN'!$H:$H,$H$19,'RENCANA PEMBAYARAN'!$D:$D,C28,'RENCANA PEMBAYARAN'!$E:$E,$D$6,'RENCANA PEMBAYARAN'!$B:$B,WARNING!$I$20)</f>
        <v>0</v>
      </c>
      <c r="J28" s="321">
        <f>SUMIFS('RENCANA PEMBAYARAN'!$G:$G,'RENCANA PEMBAYARAN'!$H:$H,$H$19,'RENCANA PEMBAYARAN'!$D:$D,C28,'RENCANA PEMBAYARAN'!$E:$E,$D$6,'RENCANA PEMBAYARAN'!$B:$B,WARNING!$J$20)</f>
        <v>0</v>
      </c>
      <c r="K28" s="413">
        <f t="shared" si="1"/>
        <v>0</v>
      </c>
      <c r="L28" s="321">
        <f>SUMIFS('RENCANA PEMBAYARAN'!$G:$G,'RENCANA PEMBAYARAN'!$H:$H,$L$19,'RENCANA PEMBAYARAN'!$D:$D,C28,'RENCANA PEMBAYARAN'!$E:$E,$D$6,'RENCANA PEMBAYARAN'!$B:$B,WARNING!$L$20)</f>
        <v>0</v>
      </c>
      <c r="M28" s="321">
        <f>SUMIFS('RENCANA PEMBAYARAN'!$G:$G,'RENCANA PEMBAYARAN'!$H:$H,$L$19,'RENCANA PEMBAYARAN'!$D:$D,C28,'RENCANA PEMBAYARAN'!$E:$E,$D$6,'RENCANA PEMBAYARAN'!$B:$B,WARNING!$M$20)</f>
        <v>0</v>
      </c>
      <c r="N28" s="321">
        <f>SUMIFS('RENCANA PEMBAYARAN'!$G:$G,'RENCANA PEMBAYARAN'!$H:$H,$L$19,'RENCANA PEMBAYARAN'!$D:$D,C28,'RENCANA PEMBAYARAN'!$E:$E,$D$6,'RENCANA PEMBAYARAN'!$B:$B,WARNING!$N$20)</f>
        <v>0</v>
      </c>
      <c r="O28" s="414">
        <f t="shared" si="2"/>
        <v>0</v>
      </c>
      <c r="P28" s="321">
        <f>+(SUMIFS('RENCANA PEMBAYARAN'!$G:$G,'RENCANA PEMBAYARAN'!$B:$B,$P$20,'RENCANA PEMBAYARAN'!$D:$D,C28,'RENCANA PEMBAYARAN'!$E:$E,$D$6))</f>
        <v>0</v>
      </c>
      <c r="Q28" s="321">
        <f>+(SUMIFS('RENCANA PEMBAYARAN'!$G:$G,'RENCANA PEMBAYARAN'!$B:$B,$Q$20,'RENCANA PEMBAYARAN'!$D:$D,C28,'RENCANA PEMBAYARAN'!$E:$E,$D$6))</f>
        <v>0</v>
      </c>
      <c r="R28" s="321">
        <f>+(SUMIFS('RENCANA PEMBAYARAN'!$G:$G,'RENCANA PEMBAYARAN'!$B:$B,$R$20,'RENCANA PEMBAYARAN'!$D:$D,C28,'RENCANA PEMBAYARAN'!$E:$E,$D$6))</f>
        <v>0</v>
      </c>
      <c r="S28" s="321">
        <f>+(SUMIFS('RENCANA PEMBAYARAN'!$G:$G,'RENCANA PEMBAYARAN'!$B:$B,$S$20,'RENCANA PEMBAYARAN'!$D:$D,C28,'RENCANA PEMBAYARAN'!$E:$E,$D$6))</f>
        <v>0</v>
      </c>
      <c r="T28" s="321">
        <f>+(SUMIFS('RENCANA PEMBAYARAN'!$G:$G,'RENCANA PEMBAYARAN'!$B:$B,$T$20,'RENCANA PEMBAYARAN'!$D:$D,C28,'RENCANA PEMBAYARAN'!$E:$E,$D$6))</f>
        <v>0</v>
      </c>
      <c r="U28" s="321">
        <f>+(SUMIFS('RENCANA PEMBAYARAN'!$G:$G,'RENCANA PEMBAYARAN'!$B:$B,$U$20,'RENCANA PEMBAYARAN'!$D:$D,C28,'RENCANA PEMBAYARAN'!$E:$E,$D$6))</f>
        <v>0</v>
      </c>
      <c r="V28" s="321">
        <f t="shared" si="3"/>
        <v>0</v>
      </c>
    </row>
    <row r="29" spans="2:41" ht="15.75">
      <c r="B29" s="279">
        <v>9</v>
      </c>
      <c r="C29" s="96">
        <f t="shared" si="4"/>
        <v>42948</v>
      </c>
      <c r="D29" s="321">
        <f>SUMIFS('RENCANA PEMBAYARAN'!$G:$G,'RENCANA PEMBAYARAN'!$H:$H,$D$19,'RENCANA PEMBAYARAN'!$D:$D,C29,'RENCANA PEMBAYARAN'!$E:$E,$D$6,'RENCANA PEMBAYARAN'!$B:$B,WARNING!$D$20)</f>
        <v>0</v>
      </c>
      <c r="E29" s="321">
        <f>SUMIFS('RENCANA PEMBAYARAN'!$G:$G,'RENCANA PEMBAYARAN'!$H:$H,$D$19,'RENCANA PEMBAYARAN'!$D:$D,C29,'RENCANA PEMBAYARAN'!$E:$E,$D$6,'RENCANA PEMBAYARAN'!$B:$B,WARNING!$E$20)</f>
        <v>0</v>
      </c>
      <c r="F29" s="321">
        <f>SUMIFS('RENCANA PEMBAYARAN'!$G:$G,'RENCANA PEMBAYARAN'!$H:$H,$D$19,'RENCANA PEMBAYARAN'!$D:$D,C29,'RENCANA PEMBAYARAN'!$E:$E,$D$6,'RENCANA PEMBAYARAN'!$B:$B,WARNING!$F$20)</f>
        <v>0</v>
      </c>
      <c r="G29" s="412">
        <f t="shared" si="0"/>
        <v>0</v>
      </c>
      <c r="H29" s="321">
        <f>SUMIFS('RENCANA PEMBAYARAN'!$G:$G,'RENCANA PEMBAYARAN'!$H:$H,$H$19,'RENCANA PEMBAYARAN'!$D:$D,C29,'RENCANA PEMBAYARAN'!$E:$E,$D$6,'RENCANA PEMBAYARAN'!$B:$B,WARNING!$H$20)</f>
        <v>0</v>
      </c>
      <c r="I29" s="321">
        <f>SUMIFS('RENCANA PEMBAYARAN'!$G:$G,'RENCANA PEMBAYARAN'!$H:$H,$H$19,'RENCANA PEMBAYARAN'!$D:$D,C29,'RENCANA PEMBAYARAN'!$E:$E,$D$6,'RENCANA PEMBAYARAN'!$B:$B,WARNING!$I$20)</f>
        <v>0</v>
      </c>
      <c r="J29" s="321">
        <f>SUMIFS('RENCANA PEMBAYARAN'!$G:$G,'RENCANA PEMBAYARAN'!$H:$H,$H$19,'RENCANA PEMBAYARAN'!$D:$D,C29,'RENCANA PEMBAYARAN'!$E:$E,$D$6,'RENCANA PEMBAYARAN'!$B:$B,WARNING!$J$20)</f>
        <v>0</v>
      </c>
      <c r="K29" s="413">
        <f t="shared" si="1"/>
        <v>0</v>
      </c>
      <c r="L29" s="321">
        <f>SUMIFS('RENCANA PEMBAYARAN'!$G:$G,'RENCANA PEMBAYARAN'!$H:$H,$L$19,'RENCANA PEMBAYARAN'!$D:$D,C29,'RENCANA PEMBAYARAN'!$E:$E,$D$6,'RENCANA PEMBAYARAN'!$B:$B,WARNING!$L$20)</f>
        <v>0</v>
      </c>
      <c r="M29" s="321">
        <f>SUMIFS('RENCANA PEMBAYARAN'!$G:$G,'RENCANA PEMBAYARAN'!$H:$H,$L$19,'RENCANA PEMBAYARAN'!$D:$D,C29,'RENCANA PEMBAYARAN'!$E:$E,$D$6,'RENCANA PEMBAYARAN'!$B:$B,WARNING!$M$20)</f>
        <v>0</v>
      </c>
      <c r="N29" s="321">
        <f>SUMIFS('RENCANA PEMBAYARAN'!$G:$G,'RENCANA PEMBAYARAN'!$H:$H,$L$19,'RENCANA PEMBAYARAN'!$D:$D,C29,'RENCANA PEMBAYARAN'!$E:$E,$D$6,'RENCANA PEMBAYARAN'!$B:$B,WARNING!$N$20)</f>
        <v>0</v>
      </c>
      <c r="O29" s="414">
        <f t="shared" si="2"/>
        <v>0</v>
      </c>
      <c r="P29" s="321">
        <f>+(SUMIFS('RENCANA PEMBAYARAN'!$G:$G,'RENCANA PEMBAYARAN'!$B:$B,$P$20,'RENCANA PEMBAYARAN'!$D:$D,C29,'RENCANA PEMBAYARAN'!$E:$E,$D$6))</f>
        <v>0</v>
      </c>
      <c r="Q29" s="321">
        <f>+(SUMIFS('RENCANA PEMBAYARAN'!$G:$G,'RENCANA PEMBAYARAN'!$B:$B,$Q$20,'RENCANA PEMBAYARAN'!$D:$D,C29,'RENCANA PEMBAYARAN'!$E:$E,$D$6))</f>
        <v>0</v>
      </c>
      <c r="R29" s="321">
        <f>+(SUMIFS('RENCANA PEMBAYARAN'!$G:$G,'RENCANA PEMBAYARAN'!$B:$B,$R$20,'RENCANA PEMBAYARAN'!$D:$D,C29,'RENCANA PEMBAYARAN'!$E:$E,$D$6))</f>
        <v>0</v>
      </c>
      <c r="S29" s="321">
        <f>+(SUMIFS('RENCANA PEMBAYARAN'!$G:$G,'RENCANA PEMBAYARAN'!$B:$B,$S$20,'RENCANA PEMBAYARAN'!$D:$D,C29,'RENCANA PEMBAYARAN'!$E:$E,$D$6))</f>
        <v>0</v>
      </c>
      <c r="T29" s="321">
        <f>+(SUMIFS('RENCANA PEMBAYARAN'!$G:$G,'RENCANA PEMBAYARAN'!$B:$B,$T$20,'RENCANA PEMBAYARAN'!$D:$D,C29,'RENCANA PEMBAYARAN'!$E:$E,$D$6))</f>
        <v>0</v>
      </c>
      <c r="U29" s="321">
        <f>+(SUMIFS('RENCANA PEMBAYARAN'!$G:$G,'RENCANA PEMBAYARAN'!$B:$B,$U$20,'RENCANA PEMBAYARAN'!$D:$D,C29,'RENCANA PEMBAYARAN'!$E:$E,$D$6))</f>
        <v>0</v>
      </c>
      <c r="V29" s="321">
        <f t="shared" si="3"/>
        <v>0</v>
      </c>
    </row>
    <row r="30" spans="2:41" ht="15.75">
      <c r="B30" s="279">
        <v>10</v>
      </c>
      <c r="C30" s="96">
        <f t="shared" si="4"/>
        <v>42949</v>
      </c>
      <c r="D30" s="321">
        <f>SUMIFS('RENCANA PEMBAYARAN'!$G:$G,'RENCANA PEMBAYARAN'!$H:$H,$D$19,'RENCANA PEMBAYARAN'!$D:$D,C30,'RENCANA PEMBAYARAN'!$E:$E,$D$6,'RENCANA PEMBAYARAN'!$B:$B,WARNING!$D$20)</f>
        <v>0</v>
      </c>
      <c r="E30" s="321">
        <f>SUMIFS('RENCANA PEMBAYARAN'!$G:$G,'RENCANA PEMBAYARAN'!$H:$H,$D$19,'RENCANA PEMBAYARAN'!$D:$D,C30,'RENCANA PEMBAYARAN'!$E:$E,$D$6,'RENCANA PEMBAYARAN'!$B:$B,WARNING!$E$20)</f>
        <v>0</v>
      </c>
      <c r="F30" s="321">
        <f>SUMIFS('RENCANA PEMBAYARAN'!$G:$G,'RENCANA PEMBAYARAN'!$H:$H,$D$19,'RENCANA PEMBAYARAN'!$D:$D,C30,'RENCANA PEMBAYARAN'!$E:$E,$D$6,'RENCANA PEMBAYARAN'!$B:$B,WARNING!$F$20)</f>
        <v>0</v>
      </c>
      <c r="G30" s="412">
        <f t="shared" si="0"/>
        <v>0</v>
      </c>
      <c r="H30" s="321">
        <f>SUMIFS('RENCANA PEMBAYARAN'!$G:$G,'RENCANA PEMBAYARAN'!$H:$H,$H$19,'RENCANA PEMBAYARAN'!$D:$D,C30,'RENCANA PEMBAYARAN'!$E:$E,$D$6,'RENCANA PEMBAYARAN'!$B:$B,WARNING!$H$20)</f>
        <v>0</v>
      </c>
      <c r="I30" s="321">
        <f>SUMIFS('RENCANA PEMBAYARAN'!$G:$G,'RENCANA PEMBAYARAN'!$H:$H,$H$19,'RENCANA PEMBAYARAN'!$D:$D,C30,'RENCANA PEMBAYARAN'!$E:$E,$D$6,'RENCANA PEMBAYARAN'!$B:$B,WARNING!$I$20)</f>
        <v>0</v>
      </c>
      <c r="J30" s="321">
        <f>SUMIFS('RENCANA PEMBAYARAN'!$G:$G,'RENCANA PEMBAYARAN'!$H:$H,$H$19,'RENCANA PEMBAYARAN'!$D:$D,C30,'RENCANA PEMBAYARAN'!$E:$E,$D$6,'RENCANA PEMBAYARAN'!$B:$B,WARNING!$J$20)</f>
        <v>0</v>
      </c>
      <c r="K30" s="413">
        <f t="shared" si="1"/>
        <v>0</v>
      </c>
      <c r="L30" s="321">
        <f>SUMIFS('RENCANA PEMBAYARAN'!$G:$G,'RENCANA PEMBAYARAN'!$H:$H,$L$19,'RENCANA PEMBAYARAN'!$D:$D,C30,'RENCANA PEMBAYARAN'!$E:$E,$D$6,'RENCANA PEMBAYARAN'!$B:$B,WARNING!$L$20)</f>
        <v>0</v>
      </c>
      <c r="M30" s="321">
        <f>SUMIFS('RENCANA PEMBAYARAN'!$G:$G,'RENCANA PEMBAYARAN'!$H:$H,$L$19,'RENCANA PEMBAYARAN'!$D:$D,C30,'RENCANA PEMBAYARAN'!$E:$E,$D$6,'RENCANA PEMBAYARAN'!$B:$B,WARNING!$M$20)</f>
        <v>0</v>
      </c>
      <c r="N30" s="321">
        <f>SUMIFS('RENCANA PEMBAYARAN'!$G:$G,'RENCANA PEMBAYARAN'!$H:$H,$L$19,'RENCANA PEMBAYARAN'!$D:$D,C30,'RENCANA PEMBAYARAN'!$E:$E,$D$6,'RENCANA PEMBAYARAN'!$B:$B,WARNING!$N$20)</f>
        <v>0</v>
      </c>
      <c r="O30" s="414">
        <f t="shared" si="2"/>
        <v>0</v>
      </c>
      <c r="P30" s="321">
        <f>+(SUMIFS('RENCANA PEMBAYARAN'!$G:$G,'RENCANA PEMBAYARAN'!$B:$B,$P$20,'RENCANA PEMBAYARAN'!$D:$D,C30,'RENCANA PEMBAYARAN'!$E:$E,$D$6))</f>
        <v>0</v>
      </c>
      <c r="Q30" s="321">
        <f>+(SUMIFS('RENCANA PEMBAYARAN'!$G:$G,'RENCANA PEMBAYARAN'!$B:$B,$Q$20,'RENCANA PEMBAYARAN'!$D:$D,C30,'RENCANA PEMBAYARAN'!$E:$E,$D$6))</f>
        <v>0</v>
      </c>
      <c r="R30" s="321">
        <f>+(SUMIFS('RENCANA PEMBAYARAN'!$G:$G,'RENCANA PEMBAYARAN'!$B:$B,$R$20,'RENCANA PEMBAYARAN'!$D:$D,C30,'RENCANA PEMBAYARAN'!$E:$E,$D$6))</f>
        <v>0</v>
      </c>
      <c r="S30" s="321">
        <f>+(SUMIFS('RENCANA PEMBAYARAN'!$G:$G,'RENCANA PEMBAYARAN'!$B:$B,$S$20,'RENCANA PEMBAYARAN'!$D:$D,C30,'RENCANA PEMBAYARAN'!$E:$E,$D$6))</f>
        <v>0</v>
      </c>
      <c r="T30" s="321">
        <f>+(SUMIFS('RENCANA PEMBAYARAN'!$G:$G,'RENCANA PEMBAYARAN'!$B:$B,$T$20,'RENCANA PEMBAYARAN'!$D:$D,C30,'RENCANA PEMBAYARAN'!$E:$E,$D$6))</f>
        <v>0</v>
      </c>
      <c r="U30" s="321">
        <f>+(SUMIFS('RENCANA PEMBAYARAN'!$G:$G,'RENCANA PEMBAYARAN'!$B:$B,$U$20,'RENCANA PEMBAYARAN'!$D:$D,C30,'RENCANA PEMBAYARAN'!$E:$E,$D$6))</f>
        <v>0</v>
      </c>
      <c r="V30" s="321">
        <f t="shared" si="3"/>
        <v>0</v>
      </c>
    </row>
    <row r="31" spans="2:41" ht="15.75">
      <c r="B31" s="279">
        <v>11</v>
      </c>
      <c r="C31" s="96">
        <f t="shared" si="4"/>
        <v>42950</v>
      </c>
      <c r="D31" s="321">
        <f>SUMIFS('RENCANA PEMBAYARAN'!$G:$G,'RENCANA PEMBAYARAN'!$H:$H,$D$19,'RENCANA PEMBAYARAN'!$D:$D,C31,'RENCANA PEMBAYARAN'!$E:$E,$D$6,'RENCANA PEMBAYARAN'!$B:$B,WARNING!$D$20)</f>
        <v>0</v>
      </c>
      <c r="E31" s="321">
        <f>SUMIFS('RENCANA PEMBAYARAN'!$G:$G,'RENCANA PEMBAYARAN'!$H:$H,$D$19,'RENCANA PEMBAYARAN'!$D:$D,C31,'RENCANA PEMBAYARAN'!$E:$E,$D$6,'RENCANA PEMBAYARAN'!$B:$B,WARNING!$E$20)</f>
        <v>0</v>
      </c>
      <c r="F31" s="321">
        <f>SUMIFS('RENCANA PEMBAYARAN'!$G:$G,'RENCANA PEMBAYARAN'!$H:$H,$D$19,'RENCANA PEMBAYARAN'!$D:$D,C31,'RENCANA PEMBAYARAN'!$E:$E,$D$6,'RENCANA PEMBAYARAN'!$B:$B,WARNING!$F$20)</f>
        <v>0</v>
      </c>
      <c r="G31" s="412">
        <f t="shared" si="0"/>
        <v>0</v>
      </c>
      <c r="H31" s="321">
        <f>SUMIFS('RENCANA PEMBAYARAN'!$G:$G,'RENCANA PEMBAYARAN'!$H:$H,$H$19,'RENCANA PEMBAYARAN'!$D:$D,C31,'RENCANA PEMBAYARAN'!$E:$E,$D$6,'RENCANA PEMBAYARAN'!$B:$B,WARNING!$H$20)</f>
        <v>0</v>
      </c>
      <c r="I31" s="321">
        <f>SUMIFS('RENCANA PEMBAYARAN'!$G:$G,'RENCANA PEMBAYARAN'!$H:$H,$H$19,'RENCANA PEMBAYARAN'!$D:$D,C31,'RENCANA PEMBAYARAN'!$E:$E,$D$6,'RENCANA PEMBAYARAN'!$B:$B,WARNING!$I$20)</f>
        <v>0</v>
      </c>
      <c r="J31" s="321">
        <f>SUMIFS('RENCANA PEMBAYARAN'!$G:$G,'RENCANA PEMBAYARAN'!$H:$H,$H$19,'RENCANA PEMBAYARAN'!$D:$D,C31,'RENCANA PEMBAYARAN'!$E:$E,$D$6,'RENCANA PEMBAYARAN'!$B:$B,WARNING!$J$20)</f>
        <v>0</v>
      </c>
      <c r="K31" s="413">
        <f t="shared" si="1"/>
        <v>0</v>
      </c>
      <c r="L31" s="321">
        <f>SUMIFS('RENCANA PEMBAYARAN'!$G:$G,'RENCANA PEMBAYARAN'!$H:$H,$L$19,'RENCANA PEMBAYARAN'!$D:$D,C31,'RENCANA PEMBAYARAN'!$E:$E,$D$6,'RENCANA PEMBAYARAN'!$B:$B,WARNING!$L$20)</f>
        <v>0</v>
      </c>
      <c r="M31" s="321">
        <f>SUMIFS('RENCANA PEMBAYARAN'!$G:$G,'RENCANA PEMBAYARAN'!$H:$H,$L$19,'RENCANA PEMBAYARAN'!$D:$D,C31,'RENCANA PEMBAYARAN'!$E:$E,$D$6,'RENCANA PEMBAYARAN'!$B:$B,WARNING!$M$20)</f>
        <v>0</v>
      </c>
      <c r="N31" s="321">
        <f>SUMIFS('RENCANA PEMBAYARAN'!$G:$G,'RENCANA PEMBAYARAN'!$H:$H,$L$19,'RENCANA PEMBAYARAN'!$D:$D,C31,'RENCANA PEMBAYARAN'!$E:$E,$D$6,'RENCANA PEMBAYARAN'!$B:$B,WARNING!$N$20)</f>
        <v>0</v>
      </c>
      <c r="O31" s="414">
        <f t="shared" si="2"/>
        <v>0</v>
      </c>
      <c r="P31" s="321">
        <f>+(SUMIFS('RENCANA PEMBAYARAN'!$G:$G,'RENCANA PEMBAYARAN'!$B:$B,$P$20,'RENCANA PEMBAYARAN'!$D:$D,C31,'RENCANA PEMBAYARAN'!$E:$E,$D$6))</f>
        <v>0</v>
      </c>
      <c r="Q31" s="321">
        <f>+(SUMIFS('RENCANA PEMBAYARAN'!$G:$G,'RENCANA PEMBAYARAN'!$B:$B,$Q$20,'RENCANA PEMBAYARAN'!$D:$D,C31,'RENCANA PEMBAYARAN'!$E:$E,$D$6))</f>
        <v>0</v>
      </c>
      <c r="R31" s="321">
        <f>+(SUMIFS('RENCANA PEMBAYARAN'!$G:$G,'RENCANA PEMBAYARAN'!$B:$B,$R$20,'RENCANA PEMBAYARAN'!$D:$D,C31,'RENCANA PEMBAYARAN'!$E:$E,$D$6))</f>
        <v>0</v>
      </c>
      <c r="S31" s="321">
        <f>+(SUMIFS('RENCANA PEMBAYARAN'!$G:$G,'RENCANA PEMBAYARAN'!$B:$B,$S$20,'RENCANA PEMBAYARAN'!$D:$D,C31,'RENCANA PEMBAYARAN'!$E:$E,$D$6))</f>
        <v>0</v>
      </c>
      <c r="T31" s="321">
        <f>+(SUMIFS('RENCANA PEMBAYARAN'!$G:$G,'RENCANA PEMBAYARAN'!$B:$B,$T$20,'RENCANA PEMBAYARAN'!$D:$D,C31,'RENCANA PEMBAYARAN'!$E:$E,$D$6))</f>
        <v>0</v>
      </c>
      <c r="U31" s="321">
        <f>+(SUMIFS('RENCANA PEMBAYARAN'!$G:$G,'RENCANA PEMBAYARAN'!$B:$B,$U$20,'RENCANA PEMBAYARAN'!$D:$D,C31,'RENCANA PEMBAYARAN'!$E:$E,$D$6))</f>
        <v>0</v>
      </c>
      <c r="V31" s="321">
        <f t="shared" si="3"/>
        <v>0</v>
      </c>
    </row>
    <row r="32" spans="2:41" ht="15.75">
      <c r="B32" s="279">
        <v>12</v>
      </c>
      <c r="C32" s="96">
        <f t="shared" si="4"/>
        <v>42951</v>
      </c>
      <c r="D32" s="321">
        <f>SUMIFS('RENCANA PEMBAYARAN'!$G:$G,'RENCANA PEMBAYARAN'!$H:$H,$D$19,'RENCANA PEMBAYARAN'!$D:$D,C32,'RENCANA PEMBAYARAN'!$E:$E,$D$6,'RENCANA PEMBAYARAN'!$B:$B,WARNING!$D$20)</f>
        <v>0</v>
      </c>
      <c r="E32" s="321">
        <f>SUMIFS('RENCANA PEMBAYARAN'!$G:$G,'RENCANA PEMBAYARAN'!$H:$H,$D$19,'RENCANA PEMBAYARAN'!$D:$D,C32,'RENCANA PEMBAYARAN'!$E:$E,$D$6,'RENCANA PEMBAYARAN'!$B:$B,WARNING!$E$20)</f>
        <v>0</v>
      </c>
      <c r="F32" s="321">
        <f>SUMIFS('RENCANA PEMBAYARAN'!$G:$G,'RENCANA PEMBAYARAN'!$H:$H,$D$19,'RENCANA PEMBAYARAN'!$D:$D,C32,'RENCANA PEMBAYARAN'!$E:$E,$D$6,'RENCANA PEMBAYARAN'!$B:$B,WARNING!$F$20)</f>
        <v>0</v>
      </c>
      <c r="G32" s="412">
        <f t="shared" si="0"/>
        <v>0</v>
      </c>
      <c r="H32" s="321">
        <f>SUMIFS('RENCANA PEMBAYARAN'!$G:$G,'RENCANA PEMBAYARAN'!$H:$H,$H$19,'RENCANA PEMBAYARAN'!$D:$D,C32,'RENCANA PEMBAYARAN'!$E:$E,$D$6,'RENCANA PEMBAYARAN'!$B:$B,WARNING!$H$20)</f>
        <v>0</v>
      </c>
      <c r="I32" s="321">
        <f>SUMIFS('RENCANA PEMBAYARAN'!$G:$G,'RENCANA PEMBAYARAN'!$H:$H,$H$19,'RENCANA PEMBAYARAN'!$D:$D,C32,'RENCANA PEMBAYARAN'!$E:$E,$D$6,'RENCANA PEMBAYARAN'!$B:$B,WARNING!$I$20)</f>
        <v>0</v>
      </c>
      <c r="J32" s="321">
        <f>SUMIFS('RENCANA PEMBAYARAN'!$G:$G,'RENCANA PEMBAYARAN'!$H:$H,$H$19,'RENCANA PEMBAYARAN'!$D:$D,C32,'RENCANA PEMBAYARAN'!$E:$E,$D$6,'RENCANA PEMBAYARAN'!$B:$B,WARNING!$J$20)</f>
        <v>0</v>
      </c>
      <c r="K32" s="413">
        <f t="shared" si="1"/>
        <v>0</v>
      </c>
      <c r="L32" s="321">
        <f>SUMIFS('RENCANA PEMBAYARAN'!$G:$G,'RENCANA PEMBAYARAN'!$H:$H,$L$19,'RENCANA PEMBAYARAN'!$D:$D,C32,'RENCANA PEMBAYARAN'!$E:$E,$D$6,'RENCANA PEMBAYARAN'!$B:$B,WARNING!$L$20)</f>
        <v>0</v>
      </c>
      <c r="M32" s="321">
        <f>SUMIFS('RENCANA PEMBAYARAN'!$G:$G,'RENCANA PEMBAYARAN'!$H:$H,$L$19,'RENCANA PEMBAYARAN'!$D:$D,C32,'RENCANA PEMBAYARAN'!$E:$E,$D$6,'RENCANA PEMBAYARAN'!$B:$B,WARNING!$M$20)</f>
        <v>0</v>
      </c>
      <c r="N32" s="321">
        <f>SUMIFS('RENCANA PEMBAYARAN'!$G:$G,'RENCANA PEMBAYARAN'!$H:$H,$L$19,'RENCANA PEMBAYARAN'!$D:$D,C32,'RENCANA PEMBAYARAN'!$E:$E,$D$6,'RENCANA PEMBAYARAN'!$B:$B,WARNING!$N$20)</f>
        <v>0</v>
      </c>
      <c r="O32" s="414">
        <f t="shared" si="2"/>
        <v>0</v>
      </c>
      <c r="P32" s="321">
        <f>+(SUMIFS('RENCANA PEMBAYARAN'!$G:$G,'RENCANA PEMBAYARAN'!$B:$B,$P$20,'RENCANA PEMBAYARAN'!$D:$D,C32,'RENCANA PEMBAYARAN'!$E:$E,$D$6))</f>
        <v>0</v>
      </c>
      <c r="Q32" s="321">
        <f>+(SUMIFS('RENCANA PEMBAYARAN'!$G:$G,'RENCANA PEMBAYARAN'!$B:$B,$Q$20,'RENCANA PEMBAYARAN'!$D:$D,C32,'RENCANA PEMBAYARAN'!$E:$E,$D$6))</f>
        <v>0</v>
      </c>
      <c r="R32" s="321">
        <f>+(SUMIFS('RENCANA PEMBAYARAN'!$G:$G,'RENCANA PEMBAYARAN'!$B:$B,$R$20,'RENCANA PEMBAYARAN'!$D:$D,C32,'RENCANA PEMBAYARAN'!$E:$E,$D$6))</f>
        <v>0</v>
      </c>
      <c r="S32" s="321">
        <f>+(SUMIFS('RENCANA PEMBAYARAN'!$G:$G,'RENCANA PEMBAYARAN'!$B:$B,$S$20,'RENCANA PEMBAYARAN'!$D:$D,C32,'RENCANA PEMBAYARAN'!$E:$E,$D$6))</f>
        <v>0</v>
      </c>
      <c r="T32" s="321">
        <f>+(SUMIFS('RENCANA PEMBAYARAN'!$G:$G,'RENCANA PEMBAYARAN'!$B:$B,$T$20,'RENCANA PEMBAYARAN'!$D:$D,C32,'RENCANA PEMBAYARAN'!$E:$E,$D$6))</f>
        <v>0</v>
      </c>
      <c r="U32" s="321">
        <f>+(SUMIFS('RENCANA PEMBAYARAN'!$G:$G,'RENCANA PEMBAYARAN'!$B:$B,$U$20,'RENCANA PEMBAYARAN'!$D:$D,C32,'RENCANA PEMBAYARAN'!$E:$E,$D$6))</f>
        <v>0</v>
      </c>
      <c r="V32" s="321">
        <f t="shared" si="3"/>
        <v>0</v>
      </c>
    </row>
    <row r="33" spans="2:22" ht="15.75">
      <c r="B33" s="279">
        <v>13</v>
      </c>
      <c r="C33" s="96">
        <f t="shared" si="4"/>
        <v>42952</v>
      </c>
      <c r="D33" s="321">
        <f>SUMIFS('RENCANA PEMBAYARAN'!$G:$G,'RENCANA PEMBAYARAN'!$H:$H,$D$19,'RENCANA PEMBAYARAN'!$D:$D,C33,'RENCANA PEMBAYARAN'!$E:$E,$D$6,'RENCANA PEMBAYARAN'!$B:$B,WARNING!$D$20)</f>
        <v>0</v>
      </c>
      <c r="E33" s="321">
        <f>SUMIFS('RENCANA PEMBAYARAN'!$G:$G,'RENCANA PEMBAYARAN'!$H:$H,$D$19,'RENCANA PEMBAYARAN'!$D:$D,C33,'RENCANA PEMBAYARAN'!$E:$E,$D$6,'RENCANA PEMBAYARAN'!$B:$B,WARNING!$E$20)</f>
        <v>0</v>
      </c>
      <c r="F33" s="321">
        <f>SUMIFS('RENCANA PEMBAYARAN'!$G:$G,'RENCANA PEMBAYARAN'!$H:$H,$D$19,'RENCANA PEMBAYARAN'!$D:$D,C33,'RENCANA PEMBAYARAN'!$E:$E,$D$6,'RENCANA PEMBAYARAN'!$B:$B,WARNING!$F$20)</f>
        <v>0</v>
      </c>
      <c r="G33" s="412">
        <f t="shared" si="0"/>
        <v>0</v>
      </c>
      <c r="H33" s="321">
        <f>SUMIFS('RENCANA PEMBAYARAN'!$G:$G,'RENCANA PEMBAYARAN'!$H:$H,$H$19,'RENCANA PEMBAYARAN'!$D:$D,C33,'RENCANA PEMBAYARAN'!$E:$E,$D$6,'RENCANA PEMBAYARAN'!$B:$B,WARNING!$H$20)</f>
        <v>0</v>
      </c>
      <c r="I33" s="321">
        <f>SUMIFS('RENCANA PEMBAYARAN'!$G:$G,'RENCANA PEMBAYARAN'!$H:$H,$H$19,'RENCANA PEMBAYARAN'!$D:$D,C33,'RENCANA PEMBAYARAN'!$E:$E,$D$6,'RENCANA PEMBAYARAN'!$B:$B,WARNING!$I$20)</f>
        <v>0</v>
      </c>
      <c r="J33" s="321">
        <f>SUMIFS('RENCANA PEMBAYARAN'!$G:$G,'RENCANA PEMBAYARAN'!$H:$H,$H$19,'RENCANA PEMBAYARAN'!$D:$D,C33,'RENCANA PEMBAYARAN'!$E:$E,$D$6,'RENCANA PEMBAYARAN'!$B:$B,WARNING!$J$20)</f>
        <v>0</v>
      </c>
      <c r="K33" s="413">
        <f t="shared" si="1"/>
        <v>0</v>
      </c>
      <c r="L33" s="321">
        <f>SUMIFS('RENCANA PEMBAYARAN'!$G:$G,'RENCANA PEMBAYARAN'!$H:$H,$L$19,'RENCANA PEMBAYARAN'!$D:$D,C33,'RENCANA PEMBAYARAN'!$E:$E,$D$6,'RENCANA PEMBAYARAN'!$B:$B,WARNING!$L$20)</f>
        <v>0</v>
      </c>
      <c r="M33" s="321">
        <f>SUMIFS('RENCANA PEMBAYARAN'!$G:$G,'RENCANA PEMBAYARAN'!$H:$H,$L$19,'RENCANA PEMBAYARAN'!$D:$D,C33,'RENCANA PEMBAYARAN'!$E:$E,$D$6,'RENCANA PEMBAYARAN'!$B:$B,WARNING!$M$20)</f>
        <v>0</v>
      </c>
      <c r="N33" s="321">
        <f>SUMIFS('RENCANA PEMBAYARAN'!$G:$G,'RENCANA PEMBAYARAN'!$H:$H,$L$19,'RENCANA PEMBAYARAN'!$D:$D,C33,'RENCANA PEMBAYARAN'!$E:$E,$D$6,'RENCANA PEMBAYARAN'!$B:$B,WARNING!$N$20)</f>
        <v>0</v>
      </c>
      <c r="O33" s="414">
        <f t="shared" si="2"/>
        <v>0</v>
      </c>
      <c r="P33" s="321">
        <f>+(SUMIFS('RENCANA PEMBAYARAN'!$G:$G,'RENCANA PEMBAYARAN'!$B:$B,$P$20,'RENCANA PEMBAYARAN'!$D:$D,C33,'RENCANA PEMBAYARAN'!$E:$E,$D$6))</f>
        <v>0</v>
      </c>
      <c r="Q33" s="321">
        <f>+(SUMIFS('RENCANA PEMBAYARAN'!$G:$G,'RENCANA PEMBAYARAN'!$B:$B,$Q$20,'RENCANA PEMBAYARAN'!$D:$D,C33,'RENCANA PEMBAYARAN'!$E:$E,$D$6))</f>
        <v>0</v>
      </c>
      <c r="R33" s="321">
        <f>+(SUMIFS('RENCANA PEMBAYARAN'!$G:$G,'RENCANA PEMBAYARAN'!$B:$B,$R$20,'RENCANA PEMBAYARAN'!$D:$D,C33,'RENCANA PEMBAYARAN'!$E:$E,$D$6))</f>
        <v>0</v>
      </c>
      <c r="S33" s="321">
        <f>+(SUMIFS('RENCANA PEMBAYARAN'!$G:$G,'RENCANA PEMBAYARAN'!$B:$B,$S$20,'RENCANA PEMBAYARAN'!$D:$D,C33,'RENCANA PEMBAYARAN'!$E:$E,$D$6))</f>
        <v>0</v>
      </c>
      <c r="T33" s="321">
        <f>+(SUMIFS('RENCANA PEMBAYARAN'!$G:$G,'RENCANA PEMBAYARAN'!$B:$B,$T$20,'RENCANA PEMBAYARAN'!$D:$D,C33,'RENCANA PEMBAYARAN'!$E:$E,$D$6))</f>
        <v>0</v>
      </c>
      <c r="U33" s="321">
        <f>+(SUMIFS('RENCANA PEMBAYARAN'!$G:$G,'RENCANA PEMBAYARAN'!$B:$B,$U$20,'RENCANA PEMBAYARAN'!$D:$D,C33,'RENCANA PEMBAYARAN'!$E:$E,$D$6))</f>
        <v>0</v>
      </c>
      <c r="V33" s="321">
        <f t="shared" si="3"/>
        <v>0</v>
      </c>
    </row>
    <row r="34" spans="2:22" ht="15.75">
      <c r="B34" s="279">
        <v>14</v>
      </c>
      <c r="C34" s="96">
        <f t="shared" si="4"/>
        <v>42953</v>
      </c>
      <c r="D34" s="321">
        <f>SUMIFS('RENCANA PEMBAYARAN'!$G:$G,'RENCANA PEMBAYARAN'!$H:$H,$D$19,'RENCANA PEMBAYARAN'!$D:$D,C34,'RENCANA PEMBAYARAN'!$E:$E,$D$6,'RENCANA PEMBAYARAN'!$B:$B,WARNING!$D$20)</f>
        <v>0</v>
      </c>
      <c r="E34" s="321">
        <f>SUMIFS('RENCANA PEMBAYARAN'!$G:$G,'RENCANA PEMBAYARAN'!$H:$H,$D$19,'RENCANA PEMBAYARAN'!$D:$D,C34,'RENCANA PEMBAYARAN'!$E:$E,$D$6,'RENCANA PEMBAYARAN'!$B:$B,WARNING!$E$20)</f>
        <v>0</v>
      </c>
      <c r="F34" s="321">
        <f>SUMIFS('RENCANA PEMBAYARAN'!$G:$G,'RENCANA PEMBAYARAN'!$H:$H,$D$19,'RENCANA PEMBAYARAN'!$D:$D,C34,'RENCANA PEMBAYARAN'!$E:$E,$D$6,'RENCANA PEMBAYARAN'!$B:$B,WARNING!$F$20)</f>
        <v>0</v>
      </c>
      <c r="G34" s="412">
        <f t="shared" si="0"/>
        <v>0</v>
      </c>
      <c r="H34" s="321">
        <f>SUMIFS('RENCANA PEMBAYARAN'!$G:$G,'RENCANA PEMBAYARAN'!$H:$H,$H$19,'RENCANA PEMBAYARAN'!$D:$D,C34,'RENCANA PEMBAYARAN'!$E:$E,$D$6,'RENCANA PEMBAYARAN'!$B:$B,WARNING!$H$20)</f>
        <v>0</v>
      </c>
      <c r="I34" s="321">
        <f>SUMIFS('RENCANA PEMBAYARAN'!$G:$G,'RENCANA PEMBAYARAN'!$H:$H,$H$19,'RENCANA PEMBAYARAN'!$D:$D,C34,'RENCANA PEMBAYARAN'!$E:$E,$D$6,'RENCANA PEMBAYARAN'!$B:$B,WARNING!$I$20)</f>
        <v>0</v>
      </c>
      <c r="J34" s="321">
        <f>SUMIFS('RENCANA PEMBAYARAN'!$G:$G,'RENCANA PEMBAYARAN'!$H:$H,$H$19,'RENCANA PEMBAYARAN'!$D:$D,C34,'RENCANA PEMBAYARAN'!$E:$E,$D$6,'RENCANA PEMBAYARAN'!$B:$B,WARNING!$J$20)</f>
        <v>0</v>
      </c>
      <c r="K34" s="413">
        <f t="shared" si="1"/>
        <v>0</v>
      </c>
      <c r="L34" s="321">
        <f>SUMIFS('RENCANA PEMBAYARAN'!$G:$G,'RENCANA PEMBAYARAN'!$H:$H,$L$19,'RENCANA PEMBAYARAN'!$D:$D,C34,'RENCANA PEMBAYARAN'!$E:$E,$D$6,'RENCANA PEMBAYARAN'!$B:$B,WARNING!$L$20)</f>
        <v>0</v>
      </c>
      <c r="M34" s="321">
        <f>SUMIFS('RENCANA PEMBAYARAN'!$G:$G,'RENCANA PEMBAYARAN'!$H:$H,$L$19,'RENCANA PEMBAYARAN'!$D:$D,C34,'RENCANA PEMBAYARAN'!$E:$E,$D$6,'RENCANA PEMBAYARAN'!$B:$B,WARNING!$M$20)</f>
        <v>0</v>
      </c>
      <c r="N34" s="321">
        <f>SUMIFS('RENCANA PEMBAYARAN'!$G:$G,'RENCANA PEMBAYARAN'!$H:$H,$L$19,'RENCANA PEMBAYARAN'!$D:$D,C34,'RENCANA PEMBAYARAN'!$E:$E,$D$6,'RENCANA PEMBAYARAN'!$B:$B,WARNING!$N$20)</f>
        <v>0</v>
      </c>
      <c r="O34" s="414">
        <f t="shared" si="2"/>
        <v>0</v>
      </c>
      <c r="P34" s="321">
        <f>+(SUMIFS('RENCANA PEMBAYARAN'!$G:$G,'RENCANA PEMBAYARAN'!$B:$B,$P$20,'RENCANA PEMBAYARAN'!$D:$D,C34,'RENCANA PEMBAYARAN'!$E:$E,$D$6))</f>
        <v>0</v>
      </c>
      <c r="Q34" s="321">
        <f>+(SUMIFS('RENCANA PEMBAYARAN'!$G:$G,'RENCANA PEMBAYARAN'!$B:$B,$Q$20,'RENCANA PEMBAYARAN'!$D:$D,C34,'RENCANA PEMBAYARAN'!$E:$E,$D$6))</f>
        <v>0</v>
      </c>
      <c r="R34" s="321">
        <f>+(SUMIFS('RENCANA PEMBAYARAN'!$G:$G,'RENCANA PEMBAYARAN'!$B:$B,$R$20,'RENCANA PEMBAYARAN'!$D:$D,C34,'RENCANA PEMBAYARAN'!$E:$E,$D$6))</f>
        <v>0</v>
      </c>
      <c r="S34" s="321">
        <f>+(SUMIFS('RENCANA PEMBAYARAN'!$G:$G,'RENCANA PEMBAYARAN'!$B:$B,$S$20,'RENCANA PEMBAYARAN'!$D:$D,C34,'RENCANA PEMBAYARAN'!$E:$E,$D$6))</f>
        <v>0</v>
      </c>
      <c r="T34" s="321">
        <f>+(SUMIFS('RENCANA PEMBAYARAN'!$G:$G,'RENCANA PEMBAYARAN'!$B:$B,$T$20,'RENCANA PEMBAYARAN'!$D:$D,C34,'RENCANA PEMBAYARAN'!$E:$E,$D$6))</f>
        <v>0</v>
      </c>
      <c r="U34" s="321">
        <f>+(SUMIFS('RENCANA PEMBAYARAN'!$G:$G,'RENCANA PEMBAYARAN'!$B:$B,$U$20,'RENCANA PEMBAYARAN'!$D:$D,C34,'RENCANA PEMBAYARAN'!$E:$E,$D$6))</f>
        <v>0</v>
      </c>
      <c r="V34" s="321">
        <f t="shared" si="3"/>
        <v>0</v>
      </c>
    </row>
    <row r="35" spans="2:22" ht="15.75">
      <c r="B35" s="279">
        <v>15</v>
      </c>
      <c r="C35" s="96">
        <f t="shared" si="4"/>
        <v>42954</v>
      </c>
      <c r="D35" s="321">
        <f>SUMIFS('RENCANA PEMBAYARAN'!$G:$G,'RENCANA PEMBAYARAN'!$H:$H,$D$19,'RENCANA PEMBAYARAN'!$D:$D,C35,'RENCANA PEMBAYARAN'!$E:$E,$D$6,'RENCANA PEMBAYARAN'!$B:$B,WARNING!$D$20)</f>
        <v>0</v>
      </c>
      <c r="E35" s="321">
        <f>SUMIFS('RENCANA PEMBAYARAN'!$G:$G,'RENCANA PEMBAYARAN'!$H:$H,$D$19,'RENCANA PEMBAYARAN'!$D:$D,C35,'RENCANA PEMBAYARAN'!$E:$E,$D$6,'RENCANA PEMBAYARAN'!$B:$B,WARNING!$E$20)</f>
        <v>0</v>
      </c>
      <c r="F35" s="321">
        <f>SUMIFS('RENCANA PEMBAYARAN'!$G:$G,'RENCANA PEMBAYARAN'!$H:$H,$D$19,'RENCANA PEMBAYARAN'!$D:$D,C35,'RENCANA PEMBAYARAN'!$E:$E,$D$6,'RENCANA PEMBAYARAN'!$B:$B,WARNING!$F$20)</f>
        <v>0</v>
      </c>
      <c r="G35" s="412">
        <f t="shared" si="0"/>
        <v>0</v>
      </c>
      <c r="H35" s="321">
        <f>SUMIFS('RENCANA PEMBAYARAN'!$G:$G,'RENCANA PEMBAYARAN'!$H:$H,$H$19,'RENCANA PEMBAYARAN'!$D:$D,C35,'RENCANA PEMBAYARAN'!$E:$E,$D$6,'RENCANA PEMBAYARAN'!$B:$B,WARNING!$H$20)</f>
        <v>0</v>
      </c>
      <c r="I35" s="321">
        <f>SUMIFS('RENCANA PEMBAYARAN'!$G:$G,'RENCANA PEMBAYARAN'!$H:$H,$H$19,'RENCANA PEMBAYARAN'!$D:$D,C35,'RENCANA PEMBAYARAN'!$E:$E,$D$6,'RENCANA PEMBAYARAN'!$B:$B,WARNING!$I$20)</f>
        <v>0</v>
      </c>
      <c r="J35" s="321">
        <f>SUMIFS('RENCANA PEMBAYARAN'!$G:$G,'RENCANA PEMBAYARAN'!$H:$H,$H$19,'RENCANA PEMBAYARAN'!$D:$D,C35,'RENCANA PEMBAYARAN'!$E:$E,$D$6,'RENCANA PEMBAYARAN'!$B:$B,WARNING!$J$20)</f>
        <v>0</v>
      </c>
      <c r="K35" s="413">
        <f t="shared" si="1"/>
        <v>0</v>
      </c>
      <c r="L35" s="321">
        <f>SUMIFS('RENCANA PEMBAYARAN'!$G:$G,'RENCANA PEMBAYARAN'!$H:$H,$L$19,'RENCANA PEMBAYARAN'!$D:$D,C35,'RENCANA PEMBAYARAN'!$E:$E,$D$6,'RENCANA PEMBAYARAN'!$B:$B,WARNING!$L$20)</f>
        <v>0</v>
      </c>
      <c r="M35" s="321">
        <f>SUMIFS('RENCANA PEMBAYARAN'!$G:$G,'RENCANA PEMBAYARAN'!$H:$H,$L$19,'RENCANA PEMBAYARAN'!$D:$D,C35,'RENCANA PEMBAYARAN'!$E:$E,$D$6,'RENCANA PEMBAYARAN'!$B:$B,WARNING!$M$20)</f>
        <v>0</v>
      </c>
      <c r="N35" s="321">
        <f>SUMIFS('RENCANA PEMBAYARAN'!$G:$G,'RENCANA PEMBAYARAN'!$H:$H,$L$19,'RENCANA PEMBAYARAN'!$D:$D,C35,'RENCANA PEMBAYARAN'!$E:$E,$D$6,'RENCANA PEMBAYARAN'!$B:$B,WARNING!$N$20)</f>
        <v>0</v>
      </c>
      <c r="O35" s="414">
        <f t="shared" si="2"/>
        <v>0</v>
      </c>
      <c r="P35" s="321">
        <f>+(SUMIFS('RENCANA PEMBAYARAN'!$G:$G,'RENCANA PEMBAYARAN'!$B:$B,$P$20,'RENCANA PEMBAYARAN'!$D:$D,C35,'RENCANA PEMBAYARAN'!$E:$E,$D$6))</f>
        <v>0</v>
      </c>
      <c r="Q35" s="321">
        <f>+(SUMIFS('RENCANA PEMBAYARAN'!$G:$G,'RENCANA PEMBAYARAN'!$B:$B,$Q$20,'RENCANA PEMBAYARAN'!$D:$D,C35,'RENCANA PEMBAYARAN'!$E:$E,$D$6))</f>
        <v>0</v>
      </c>
      <c r="R35" s="321">
        <f>+(SUMIFS('RENCANA PEMBAYARAN'!$G:$G,'RENCANA PEMBAYARAN'!$B:$B,$R$20,'RENCANA PEMBAYARAN'!$D:$D,C35,'RENCANA PEMBAYARAN'!$E:$E,$D$6))</f>
        <v>0</v>
      </c>
      <c r="S35" s="321">
        <f>+(SUMIFS('RENCANA PEMBAYARAN'!$G:$G,'RENCANA PEMBAYARAN'!$B:$B,$S$20,'RENCANA PEMBAYARAN'!$D:$D,C35,'RENCANA PEMBAYARAN'!$E:$E,$D$6))</f>
        <v>0</v>
      </c>
      <c r="T35" s="321">
        <f>+(SUMIFS('RENCANA PEMBAYARAN'!$G:$G,'RENCANA PEMBAYARAN'!$B:$B,$T$20,'RENCANA PEMBAYARAN'!$D:$D,C35,'RENCANA PEMBAYARAN'!$E:$E,$D$6))</f>
        <v>0</v>
      </c>
      <c r="U35" s="321">
        <f>+(SUMIFS('RENCANA PEMBAYARAN'!$G:$G,'RENCANA PEMBAYARAN'!$B:$B,$U$20,'RENCANA PEMBAYARAN'!$D:$D,C35,'RENCANA PEMBAYARAN'!$E:$E,$D$6))</f>
        <v>0</v>
      </c>
      <c r="V35" s="321">
        <f t="shared" si="3"/>
        <v>0</v>
      </c>
    </row>
    <row r="36" spans="2:22" ht="15.75">
      <c r="B36" s="279">
        <v>16</v>
      </c>
      <c r="C36" s="96">
        <f t="shared" si="4"/>
        <v>42955</v>
      </c>
      <c r="D36" s="321">
        <f>SUMIFS('RENCANA PEMBAYARAN'!$G:$G,'RENCANA PEMBAYARAN'!$H:$H,$D$19,'RENCANA PEMBAYARAN'!$D:$D,C36,'RENCANA PEMBAYARAN'!$E:$E,$D$6,'RENCANA PEMBAYARAN'!$B:$B,WARNING!$D$20)</f>
        <v>0</v>
      </c>
      <c r="E36" s="321">
        <f>SUMIFS('RENCANA PEMBAYARAN'!$G:$G,'RENCANA PEMBAYARAN'!$H:$H,$D$19,'RENCANA PEMBAYARAN'!$D:$D,C36,'RENCANA PEMBAYARAN'!$E:$E,$D$6,'RENCANA PEMBAYARAN'!$B:$B,WARNING!$E$20)</f>
        <v>0</v>
      </c>
      <c r="F36" s="321">
        <f>SUMIFS('RENCANA PEMBAYARAN'!$G:$G,'RENCANA PEMBAYARAN'!$H:$H,$D$19,'RENCANA PEMBAYARAN'!$D:$D,C36,'RENCANA PEMBAYARAN'!$E:$E,$D$6,'RENCANA PEMBAYARAN'!$B:$B,WARNING!$F$20)</f>
        <v>0</v>
      </c>
      <c r="G36" s="412">
        <f t="shared" si="0"/>
        <v>0</v>
      </c>
      <c r="H36" s="321">
        <f>SUMIFS('RENCANA PEMBAYARAN'!$G:$G,'RENCANA PEMBAYARAN'!$H:$H,$H$19,'RENCANA PEMBAYARAN'!$D:$D,C36,'RENCANA PEMBAYARAN'!$E:$E,$D$6,'RENCANA PEMBAYARAN'!$B:$B,WARNING!$H$20)</f>
        <v>0</v>
      </c>
      <c r="I36" s="321">
        <f>SUMIFS('RENCANA PEMBAYARAN'!$G:$G,'RENCANA PEMBAYARAN'!$H:$H,$H$19,'RENCANA PEMBAYARAN'!$D:$D,C36,'RENCANA PEMBAYARAN'!$E:$E,$D$6,'RENCANA PEMBAYARAN'!$B:$B,WARNING!$I$20)</f>
        <v>0</v>
      </c>
      <c r="J36" s="321">
        <f>SUMIFS('RENCANA PEMBAYARAN'!$G:$G,'RENCANA PEMBAYARAN'!$H:$H,$H$19,'RENCANA PEMBAYARAN'!$D:$D,C36,'RENCANA PEMBAYARAN'!$E:$E,$D$6,'RENCANA PEMBAYARAN'!$B:$B,WARNING!$J$20)</f>
        <v>0</v>
      </c>
      <c r="K36" s="413">
        <f t="shared" si="1"/>
        <v>0</v>
      </c>
      <c r="L36" s="321">
        <f>SUMIFS('RENCANA PEMBAYARAN'!$G:$G,'RENCANA PEMBAYARAN'!$H:$H,$L$19,'RENCANA PEMBAYARAN'!$D:$D,C36,'RENCANA PEMBAYARAN'!$E:$E,$D$6,'RENCANA PEMBAYARAN'!$B:$B,WARNING!$L$20)</f>
        <v>0</v>
      </c>
      <c r="M36" s="321">
        <f>SUMIFS('RENCANA PEMBAYARAN'!$G:$G,'RENCANA PEMBAYARAN'!$H:$H,$L$19,'RENCANA PEMBAYARAN'!$D:$D,C36,'RENCANA PEMBAYARAN'!$E:$E,$D$6,'RENCANA PEMBAYARAN'!$B:$B,WARNING!$M$20)</f>
        <v>0</v>
      </c>
      <c r="N36" s="321">
        <f>SUMIFS('RENCANA PEMBAYARAN'!$G:$G,'RENCANA PEMBAYARAN'!$H:$H,$L$19,'RENCANA PEMBAYARAN'!$D:$D,C36,'RENCANA PEMBAYARAN'!$E:$E,$D$6,'RENCANA PEMBAYARAN'!$B:$B,WARNING!$N$20)</f>
        <v>0</v>
      </c>
      <c r="O36" s="414">
        <f t="shared" si="2"/>
        <v>0</v>
      </c>
      <c r="P36" s="321">
        <f>+(SUMIFS('RENCANA PEMBAYARAN'!$G:$G,'RENCANA PEMBAYARAN'!$B:$B,$P$20,'RENCANA PEMBAYARAN'!$D:$D,C36,'RENCANA PEMBAYARAN'!$E:$E,$D$6))</f>
        <v>0</v>
      </c>
      <c r="Q36" s="321">
        <f>+(SUMIFS('RENCANA PEMBAYARAN'!$G:$G,'RENCANA PEMBAYARAN'!$B:$B,$Q$20,'RENCANA PEMBAYARAN'!$D:$D,C36,'RENCANA PEMBAYARAN'!$E:$E,$D$6))</f>
        <v>0</v>
      </c>
      <c r="R36" s="321">
        <f>+(SUMIFS('RENCANA PEMBAYARAN'!$G:$G,'RENCANA PEMBAYARAN'!$B:$B,$R$20,'RENCANA PEMBAYARAN'!$D:$D,C36,'RENCANA PEMBAYARAN'!$E:$E,$D$6))</f>
        <v>0</v>
      </c>
      <c r="S36" s="321">
        <f>+(SUMIFS('RENCANA PEMBAYARAN'!$G:$G,'RENCANA PEMBAYARAN'!$B:$B,$S$20,'RENCANA PEMBAYARAN'!$D:$D,C36,'RENCANA PEMBAYARAN'!$E:$E,$D$6))</f>
        <v>0</v>
      </c>
      <c r="T36" s="321">
        <f>+(SUMIFS('RENCANA PEMBAYARAN'!$G:$G,'RENCANA PEMBAYARAN'!$B:$B,$T$20,'RENCANA PEMBAYARAN'!$D:$D,C36,'RENCANA PEMBAYARAN'!$E:$E,$D$6))</f>
        <v>0</v>
      </c>
      <c r="U36" s="321">
        <f>+(SUMIFS('RENCANA PEMBAYARAN'!$G:$G,'RENCANA PEMBAYARAN'!$B:$B,$U$20,'RENCANA PEMBAYARAN'!$D:$D,C36,'RENCANA PEMBAYARAN'!$E:$E,$D$6))</f>
        <v>0</v>
      </c>
      <c r="V36" s="321">
        <f t="shared" si="3"/>
        <v>0</v>
      </c>
    </row>
    <row r="37" spans="2:22" ht="15.75">
      <c r="B37" s="279">
        <v>17</v>
      </c>
      <c r="C37" s="96">
        <f t="shared" si="4"/>
        <v>42956</v>
      </c>
      <c r="D37" s="321">
        <f>SUMIFS('RENCANA PEMBAYARAN'!$G:$G,'RENCANA PEMBAYARAN'!$H:$H,$D$19,'RENCANA PEMBAYARAN'!$D:$D,C37,'RENCANA PEMBAYARAN'!$E:$E,$D$6,'RENCANA PEMBAYARAN'!$B:$B,WARNING!$D$20)</f>
        <v>0</v>
      </c>
      <c r="E37" s="321">
        <f>SUMIFS('RENCANA PEMBAYARAN'!$G:$G,'RENCANA PEMBAYARAN'!$H:$H,$D$19,'RENCANA PEMBAYARAN'!$D:$D,C37,'RENCANA PEMBAYARAN'!$E:$E,$D$6,'RENCANA PEMBAYARAN'!$B:$B,WARNING!$E$20)</f>
        <v>0</v>
      </c>
      <c r="F37" s="321">
        <f>SUMIFS('RENCANA PEMBAYARAN'!$G:$G,'RENCANA PEMBAYARAN'!$H:$H,$D$19,'RENCANA PEMBAYARAN'!$D:$D,C37,'RENCANA PEMBAYARAN'!$E:$E,$D$6,'RENCANA PEMBAYARAN'!$B:$B,WARNING!$F$20)</f>
        <v>0</v>
      </c>
      <c r="G37" s="412">
        <f t="shared" si="0"/>
        <v>0</v>
      </c>
      <c r="H37" s="321">
        <f>SUMIFS('RENCANA PEMBAYARAN'!$G:$G,'RENCANA PEMBAYARAN'!$H:$H,$H$19,'RENCANA PEMBAYARAN'!$D:$D,C37,'RENCANA PEMBAYARAN'!$E:$E,$D$6,'RENCANA PEMBAYARAN'!$B:$B,WARNING!$H$20)</f>
        <v>0</v>
      </c>
      <c r="I37" s="321">
        <f>SUMIFS('RENCANA PEMBAYARAN'!$G:$G,'RENCANA PEMBAYARAN'!$H:$H,$H$19,'RENCANA PEMBAYARAN'!$D:$D,C37,'RENCANA PEMBAYARAN'!$E:$E,$D$6,'RENCANA PEMBAYARAN'!$B:$B,WARNING!$I$20)</f>
        <v>0</v>
      </c>
      <c r="J37" s="321">
        <f>SUMIFS('RENCANA PEMBAYARAN'!$G:$G,'RENCANA PEMBAYARAN'!$H:$H,$H$19,'RENCANA PEMBAYARAN'!$D:$D,C37,'RENCANA PEMBAYARAN'!$E:$E,$D$6,'RENCANA PEMBAYARAN'!$B:$B,WARNING!$J$20)</f>
        <v>0</v>
      </c>
      <c r="K37" s="413">
        <f t="shared" si="1"/>
        <v>0</v>
      </c>
      <c r="L37" s="321">
        <f>SUMIFS('RENCANA PEMBAYARAN'!$G:$G,'RENCANA PEMBAYARAN'!$H:$H,$L$19,'RENCANA PEMBAYARAN'!$D:$D,C37,'RENCANA PEMBAYARAN'!$E:$E,$D$6,'RENCANA PEMBAYARAN'!$B:$B,WARNING!$L$20)</f>
        <v>0</v>
      </c>
      <c r="M37" s="321">
        <f>SUMIFS('RENCANA PEMBAYARAN'!$G:$G,'RENCANA PEMBAYARAN'!$H:$H,$L$19,'RENCANA PEMBAYARAN'!$D:$D,C37,'RENCANA PEMBAYARAN'!$E:$E,$D$6,'RENCANA PEMBAYARAN'!$B:$B,WARNING!$M$20)</f>
        <v>0</v>
      </c>
      <c r="N37" s="321">
        <f>SUMIFS('RENCANA PEMBAYARAN'!$G:$G,'RENCANA PEMBAYARAN'!$H:$H,$L$19,'RENCANA PEMBAYARAN'!$D:$D,C37,'RENCANA PEMBAYARAN'!$E:$E,$D$6,'RENCANA PEMBAYARAN'!$B:$B,WARNING!$N$20)</f>
        <v>0</v>
      </c>
      <c r="O37" s="414">
        <f t="shared" si="2"/>
        <v>0</v>
      </c>
      <c r="P37" s="321">
        <f>+(SUMIFS('RENCANA PEMBAYARAN'!$G:$G,'RENCANA PEMBAYARAN'!$B:$B,$P$20,'RENCANA PEMBAYARAN'!$D:$D,C37,'RENCANA PEMBAYARAN'!$E:$E,$D$6))</f>
        <v>0</v>
      </c>
      <c r="Q37" s="321">
        <f>+(SUMIFS('RENCANA PEMBAYARAN'!$G:$G,'RENCANA PEMBAYARAN'!$B:$B,$Q$20,'RENCANA PEMBAYARAN'!$D:$D,C37,'RENCANA PEMBAYARAN'!$E:$E,$D$6))</f>
        <v>0</v>
      </c>
      <c r="R37" s="321">
        <f>+(SUMIFS('RENCANA PEMBAYARAN'!$G:$G,'RENCANA PEMBAYARAN'!$B:$B,$R$20,'RENCANA PEMBAYARAN'!$D:$D,C37,'RENCANA PEMBAYARAN'!$E:$E,$D$6))</f>
        <v>0</v>
      </c>
      <c r="S37" s="321">
        <f>+(SUMIFS('RENCANA PEMBAYARAN'!$G:$G,'RENCANA PEMBAYARAN'!$B:$B,$S$20,'RENCANA PEMBAYARAN'!$D:$D,C37,'RENCANA PEMBAYARAN'!$E:$E,$D$6))</f>
        <v>0</v>
      </c>
      <c r="T37" s="321">
        <f>+(SUMIFS('RENCANA PEMBAYARAN'!$G:$G,'RENCANA PEMBAYARAN'!$B:$B,$T$20,'RENCANA PEMBAYARAN'!$D:$D,C37,'RENCANA PEMBAYARAN'!$E:$E,$D$6))</f>
        <v>0</v>
      </c>
      <c r="U37" s="321">
        <f>+(SUMIFS('RENCANA PEMBAYARAN'!$G:$G,'RENCANA PEMBAYARAN'!$B:$B,$U$20,'RENCANA PEMBAYARAN'!$D:$D,C37,'RENCANA PEMBAYARAN'!$E:$E,$D$6))</f>
        <v>0</v>
      </c>
      <c r="V37" s="321">
        <f t="shared" si="3"/>
        <v>0</v>
      </c>
    </row>
    <row r="38" spans="2:22" ht="15.75">
      <c r="B38" s="279">
        <v>18</v>
      </c>
      <c r="C38" s="96">
        <f t="shared" si="4"/>
        <v>42957</v>
      </c>
      <c r="D38" s="321">
        <f>SUMIFS('RENCANA PEMBAYARAN'!$G:$G,'RENCANA PEMBAYARAN'!$H:$H,$D$19,'RENCANA PEMBAYARAN'!$D:$D,C38,'RENCANA PEMBAYARAN'!$E:$E,$D$6,'RENCANA PEMBAYARAN'!$B:$B,WARNING!$D$20)</f>
        <v>0</v>
      </c>
      <c r="E38" s="321">
        <f>SUMIFS('RENCANA PEMBAYARAN'!$G:$G,'RENCANA PEMBAYARAN'!$H:$H,$D$19,'RENCANA PEMBAYARAN'!$D:$D,C38,'RENCANA PEMBAYARAN'!$E:$E,$D$6,'RENCANA PEMBAYARAN'!$B:$B,WARNING!$E$20)</f>
        <v>0</v>
      </c>
      <c r="F38" s="321">
        <f>SUMIFS('RENCANA PEMBAYARAN'!$G:$G,'RENCANA PEMBAYARAN'!$H:$H,$D$19,'RENCANA PEMBAYARAN'!$D:$D,C38,'RENCANA PEMBAYARAN'!$E:$E,$D$6,'RENCANA PEMBAYARAN'!$B:$B,WARNING!$F$20)</f>
        <v>0</v>
      </c>
      <c r="G38" s="412">
        <f t="shared" si="0"/>
        <v>0</v>
      </c>
      <c r="H38" s="321">
        <f>SUMIFS('RENCANA PEMBAYARAN'!$G:$G,'RENCANA PEMBAYARAN'!$H:$H,$H$19,'RENCANA PEMBAYARAN'!$D:$D,C38,'RENCANA PEMBAYARAN'!$E:$E,$D$6,'RENCANA PEMBAYARAN'!$B:$B,WARNING!$H$20)</f>
        <v>0</v>
      </c>
      <c r="I38" s="321">
        <f>SUMIFS('RENCANA PEMBAYARAN'!$G:$G,'RENCANA PEMBAYARAN'!$H:$H,$H$19,'RENCANA PEMBAYARAN'!$D:$D,C38,'RENCANA PEMBAYARAN'!$E:$E,$D$6,'RENCANA PEMBAYARAN'!$B:$B,WARNING!$I$20)</f>
        <v>0</v>
      </c>
      <c r="J38" s="321">
        <f>SUMIFS('RENCANA PEMBAYARAN'!$G:$G,'RENCANA PEMBAYARAN'!$H:$H,$H$19,'RENCANA PEMBAYARAN'!$D:$D,C38,'RENCANA PEMBAYARAN'!$E:$E,$D$6,'RENCANA PEMBAYARAN'!$B:$B,WARNING!$J$20)</f>
        <v>0</v>
      </c>
      <c r="K38" s="413">
        <f t="shared" si="1"/>
        <v>0</v>
      </c>
      <c r="L38" s="321">
        <f>SUMIFS('RENCANA PEMBAYARAN'!$G:$G,'RENCANA PEMBAYARAN'!$H:$H,$L$19,'RENCANA PEMBAYARAN'!$D:$D,C38,'RENCANA PEMBAYARAN'!$E:$E,$D$6,'RENCANA PEMBAYARAN'!$B:$B,WARNING!$L$20)</f>
        <v>0</v>
      </c>
      <c r="M38" s="321">
        <f>SUMIFS('RENCANA PEMBAYARAN'!$G:$G,'RENCANA PEMBAYARAN'!$H:$H,$L$19,'RENCANA PEMBAYARAN'!$D:$D,C38,'RENCANA PEMBAYARAN'!$E:$E,$D$6,'RENCANA PEMBAYARAN'!$B:$B,WARNING!$M$20)</f>
        <v>0</v>
      </c>
      <c r="N38" s="321">
        <f>SUMIFS('RENCANA PEMBAYARAN'!$G:$G,'RENCANA PEMBAYARAN'!$H:$H,$L$19,'RENCANA PEMBAYARAN'!$D:$D,C38,'RENCANA PEMBAYARAN'!$E:$E,$D$6,'RENCANA PEMBAYARAN'!$B:$B,WARNING!$N$20)</f>
        <v>0</v>
      </c>
      <c r="O38" s="414">
        <f t="shared" si="2"/>
        <v>0</v>
      </c>
      <c r="P38" s="321">
        <f>+(SUMIFS('RENCANA PEMBAYARAN'!$G:$G,'RENCANA PEMBAYARAN'!$B:$B,$P$20,'RENCANA PEMBAYARAN'!$D:$D,C38,'RENCANA PEMBAYARAN'!$E:$E,$D$6))</f>
        <v>0</v>
      </c>
      <c r="Q38" s="321">
        <f>+(SUMIFS('RENCANA PEMBAYARAN'!$G:$G,'RENCANA PEMBAYARAN'!$B:$B,$Q$20,'RENCANA PEMBAYARAN'!$D:$D,C38,'RENCANA PEMBAYARAN'!$E:$E,$D$6))</f>
        <v>0</v>
      </c>
      <c r="R38" s="321">
        <f>+(SUMIFS('RENCANA PEMBAYARAN'!$G:$G,'RENCANA PEMBAYARAN'!$B:$B,$R$20,'RENCANA PEMBAYARAN'!$D:$D,C38,'RENCANA PEMBAYARAN'!$E:$E,$D$6))</f>
        <v>0</v>
      </c>
      <c r="S38" s="321">
        <f>+(SUMIFS('RENCANA PEMBAYARAN'!$G:$G,'RENCANA PEMBAYARAN'!$B:$B,$S$20,'RENCANA PEMBAYARAN'!$D:$D,C38,'RENCANA PEMBAYARAN'!$E:$E,$D$6))</f>
        <v>0</v>
      </c>
      <c r="T38" s="321">
        <f>+(SUMIFS('RENCANA PEMBAYARAN'!$G:$G,'RENCANA PEMBAYARAN'!$B:$B,$T$20,'RENCANA PEMBAYARAN'!$D:$D,C38,'RENCANA PEMBAYARAN'!$E:$E,$D$6))</f>
        <v>0</v>
      </c>
      <c r="U38" s="321">
        <f>+(SUMIFS('RENCANA PEMBAYARAN'!$G:$G,'RENCANA PEMBAYARAN'!$B:$B,$U$20,'RENCANA PEMBAYARAN'!$D:$D,C38,'RENCANA PEMBAYARAN'!$E:$E,$D$6))</f>
        <v>0</v>
      </c>
      <c r="V38" s="321">
        <f t="shared" si="3"/>
        <v>0</v>
      </c>
    </row>
    <row r="39" spans="2:22" ht="15.75">
      <c r="B39" s="279">
        <v>19</v>
      </c>
      <c r="C39" s="96">
        <f t="shared" si="4"/>
        <v>42958</v>
      </c>
      <c r="D39" s="321">
        <f>SUMIFS('RENCANA PEMBAYARAN'!$G:$G,'RENCANA PEMBAYARAN'!$H:$H,$D$19,'RENCANA PEMBAYARAN'!$D:$D,C39,'RENCANA PEMBAYARAN'!$E:$E,$D$6,'RENCANA PEMBAYARAN'!$B:$B,WARNING!$D$20)</f>
        <v>0</v>
      </c>
      <c r="E39" s="321">
        <f>SUMIFS('RENCANA PEMBAYARAN'!$G:$G,'RENCANA PEMBAYARAN'!$H:$H,$D$19,'RENCANA PEMBAYARAN'!$D:$D,C39,'RENCANA PEMBAYARAN'!$E:$E,$D$6,'RENCANA PEMBAYARAN'!$B:$B,WARNING!$E$20)</f>
        <v>0</v>
      </c>
      <c r="F39" s="321">
        <f>SUMIFS('RENCANA PEMBAYARAN'!$G:$G,'RENCANA PEMBAYARAN'!$H:$H,$D$19,'RENCANA PEMBAYARAN'!$D:$D,C39,'RENCANA PEMBAYARAN'!$E:$E,$D$6,'RENCANA PEMBAYARAN'!$B:$B,WARNING!$F$20)</f>
        <v>0</v>
      </c>
      <c r="G39" s="412">
        <f t="shared" si="0"/>
        <v>0</v>
      </c>
      <c r="H39" s="321">
        <f>SUMIFS('RENCANA PEMBAYARAN'!$G:$G,'RENCANA PEMBAYARAN'!$H:$H,$H$19,'RENCANA PEMBAYARAN'!$D:$D,C39,'RENCANA PEMBAYARAN'!$E:$E,$D$6,'RENCANA PEMBAYARAN'!$B:$B,WARNING!$H$20)</f>
        <v>0</v>
      </c>
      <c r="I39" s="321">
        <f>SUMIFS('RENCANA PEMBAYARAN'!$G:$G,'RENCANA PEMBAYARAN'!$H:$H,$H$19,'RENCANA PEMBAYARAN'!$D:$D,C39,'RENCANA PEMBAYARAN'!$E:$E,$D$6,'RENCANA PEMBAYARAN'!$B:$B,WARNING!$I$20)</f>
        <v>0</v>
      </c>
      <c r="J39" s="321">
        <f>SUMIFS('RENCANA PEMBAYARAN'!$G:$G,'RENCANA PEMBAYARAN'!$H:$H,$H$19,'RENCANA PEMBAYARAN'!$D:$D,C39,'RENCANA PEMBAYARAN'!$E:$E,$D$6,'RENCANA PEMBAYARAN'!$B:$B,WARNING!$J$20)</f>
        <v>0</v>
      </c>
      <c r="K39" s="413">
        <f t="shared" si="1"/>
        <v>0</v>
      </c>
      <c r="L39" s="321">
        <f>SUMIFS('RENCANA PEMBAYARAN'!$G:$G,'RENCANA PEMBAYARAN'!$H:$H,$L$19,'RENCANA PEMBAYARAN'!$D:$D,C39,'RENCANA PEMBAYARAN'!$E:$E,$D$6,'RENCANA PEMBAYARAN'!$B:$B,WARNING!$L$20)</f>
        <v>0</v>
      </c>
      <c r="M39" s="321">
        <f>SUMIFS('RENCANA PEMBAYARAN'!$G:$G,'RENCANA PEMBAYARAN'!$H:$H,$L$19,'RENCANA PEMBAYARAN'!$D:$D,C39,'RENCANA PEMBAYARAN'!$E:$E,$D$6,'RENCANA PEMBAYARAN'!$B:$B,WARNING!$M$20)</f>
        <v>0</v>
      </c>
      <c r="N39" s="321">
        <f>SUMIFS('RENCANA PEMBAYARAN'!$G:$G,'RENCANA PEMBAYARAN'!$H:$H,$L$19,'RENCANA PEMBAYARAN'!$D:$D,C39,'RENCANA PEMBAYARAN'!$E:$E,$D$6,'RENCANA PEMBAYARAN'!$B:$B,WARNING!$N$20)</f>
        <v>0</v>
      </c>
      <c r="O39" s="414">
        <f t="shared" si="2"/>
        <v>0</v>
      </c>
      <c r="P39" s="321">
        <f>+(SUMIFS('RENCANA PEMBAYARAN'!$G:$G,'RENCANA PEMBAYARAN'!$B:$B,$P$20,'RENCANA PEMBAYARAN'!$D:$D,C39,'RENCANA PEMBAYARAN'!$E:$E,$D$6))</f>
        <v>0</v>
      </c>
      <c r="Q39" s="321">
        <f>+(SUMIFS('RENCANA PEMBAYARAN'!$G:$G,'RENCANA PEMBAYARAN'!$B:$B,$Q$20,'RENCANA PEMBAYARAN'!$D:$D,C39,'RENCANA PEMBAYARAN'!$E:$E,$D$6))</f>
        <v>0</v>
      </c>
      <c r="R39" s="321">
        <f>+(SUMIFS('RENCANA PEMBAYARAN'!$G:$G,'RENCANA PEMBAYARAN'!$B:$B,$R$20,'RENCANA PEMBAYARAN'!$D:$D,C39,'RENCANA PEMBAYARAN'!$E:$E,$D$6))</f>
        <v>0</v>
      </c>
      <c r="S39" s="321">
        <f>+(SUMIFS('RENCANA PEMBAYARAN'!$G:$G,'RENCANA PEMBAYARAN'!$B:$B,$S$20,'RENCANA PEMBAYARAN'!$D:$D,C39,'RENCANA PEMBAYARAN'!$E:$E,$D$6))</f>
        <v>0</v>
      </c>
      <c r="T39" s="321">
        <f>+(SUMIFS('RENCANA PEMBAYARAN'!$G:$G,'RENCANA PEMBAYARAN'!$B:$B,$T$20,'RENCANA PEMBAYARAN'!$D:$D,C39,'RENCANA PEMBAYARAN'!$E:$E,$D$6))</f>
        <v>0</v>
      </c>
      <c r="U39" s="321">
        <f>+(SUMIFS('RENCANA PEMBAYARAN'!$G:$G,'RENCANA PEMBAYARAN'!$B:$B,$U$20,'RENCANA PEMBAYARAN'!$D:$D,C39,'RENCANA PEMBAYARAN'!$E:$E,$D$6))</f>
        <v>0</v>
      </c>
      <c r="V39" s="321">
        <f t="shared" si="3"/>
        <v>0</v>
      </c>
    </row>
    <row r="40" spans="2:22" ht="15.75">
      <c r="B40" s="279">
        <v>20</v>
      </c>
      <c r="C40" s="96">
        <f t="shared" si="4"/>
        <v>42959</v>
      </c>
      <c r="D40" s="321">
        <f>SUMIFS('RENCANA PEMBAYARAN'!$G:$G,'RENCANA PEMBAYARAN'!$H:$H,$D$19,'RENCANA PEMBAYARAN'!$D:$D,C40,'RENCANA PEMBAYARAN'!$E:$E,$D$6,'RENCANA PEMBAYARAN'!$B:$B,WARNING!$D$20)</f>
        <v>0</v>
      </c>
      <c r="E40" s="321">
        <f>SUMIFS('RENCANA PEMBAYARAN'!$G:$G,'RENCANA PEMBAYARAN'!$H:$H,$D$19,'RENCANA PEMBAYARAN'!$D:$D,C40,'RENCANA PEMBAYARAN'!$E:$E,$D$6,'RENCANA PEMBAYARAN'!$B:$B,WARNING!$E$20)</f>
        <v>0</v>
      </c>
      <c r="F40" s="321">
        <f>SUMIFS('RENCANA PEMBAYARAN'!$G:$G,'RENCANA PEMBAYARAN'!$H:$H,$D$19,'RENCANA PEMBAYARAN'!$D:$D,C40,'RENCANA PEMBAYARAN'!$E:$E,$D$6,'RENCANA PEMBAYARAN'!$B:$B,WARNING!$F$20)</f>
        <v>0</v>
      </c>
      <c r="G40" s="412">
        <f t="shared" si="0"/>
        <v>0</v>
      </c>
      <c r="H40" s="321">
        <f>SUMIFS('RENCANA PEMBAYARAN'!$G:$G,'RENCANA PEMBAYARAN'!$H:$H,$H$19,'RENCANA PEMBAYARAN'!$D:$D,C40,'RENCANA PEMBAYARAN'!$E:$E,$D$6,'RENCANA PEMBAYARAN'!$B:$B,WARNING!$H$20)</f>
        <v>0</v>
      </c>
      <c r="I40" s="321">
        <f>SUMIFS('RENCANA PEMBAYARAN'!$G:$G,'RENCANA PEMBAYARAN'!$H:$H,$H$19,'RENCANA PEMBAYARAN'!$D:$D,C40,'RENCANA PEMBAYARAN'!$E:$E,$D$6,'RENCANA PEMBAYARAN'!$B:$B,WARNING!$I$20)</f>
        <v>0</v>
      </c>
      <c r="J40" s="321">
        <f>SUMIFS('RENCANA PEMBAYARAN'!$G:$G,'RENCANA PEMBAYARAN'!$H:$H,$H$19,'RENCANA PEMBAYARAN'!$D:$D,C40,'RENCANA PEMBAYARAN'!$E:$E,$D$6,'RENCANA PEMBAYARAN'!$B:$B,WARNING!$J$20)</f>
        <v>0</v>
      </c>
      <c r="K40" s="413">
        <f t="shared" si="1"/>
        <v>0</v>
      </c>
      <c r="L40" s="321">
        <f>SUMIFS('RENCANA PEMBAYARAN'!$G:$G,'RENCANA PEMBAYARAN'!$H:$H,$L$19,'RENCANA PEMBAYARAN'!$D:$D,C40,'RENCANA PEMBAYARAN'!$E:$E,$D$6,'RENCANA PEMBAYARAN'!$B:$B,WARNING!$L$20)</f>
        <v>0</v>
      </c>
      <c r="M40" s="321">
        <f>SUMIFS('RENCANA PEMBAYARAN'!$G:$G,'RENCANA PEMBAYARAN'!$H:$H,$L$19,'RENCANA PEMBAYARAN'!$D:$D,C40,'RENCANA PEMBAYARAN'!$E:$E,$D$6,'RENCANA PEMBAYARAN'!$B:$B,WARNING!$M$20)</f>
        <v>0</v>
      </c>
      <c r="N40" s="321">
        <f>SUMIFS('RENCANA PEMBAYARAN'!$G:$G,'RENCANA PEMBAYARAN'!$H:$H,$L$19,'RENCANA PEMBAYARAN'!$D:$D,C40,'RENCANA PEMBAYARAN'!$E:$E,$D$6,'RENCANA PEMBAYARAN'!$B:$B,WARNING!$N$20)</f>
        <v>0</v>
      </c>
      <c r="O40" s="414">
        <f t="shared" si="2"/>
        <v>0</v>
      </c>
      <c r="P40" s="321">
        <f>+(SUMIFS('RENCANA PEMBAYARAN'!$G:$G,'RENCANA PEMBAYARAN'!$B:$B,$P$20,'RENCANA PEMBAYARAN'!$D:$D,C40,'RENCANA PEMBAYARAN'!$E:$E,$D$6))</f>
        <v>0</v>
      </c>
      <c r="Q40" s="321">
        <f>+(SUMIFS('RENCANA PEMBAYARAN'!$G:$G,'RENCANA PEMBAYARAN'!$B:$B,$Q$20,'RENCANA PEMBAYARAN'!$D:$D,C40,'RENCANA PEMBAYARAN'!$E:$E,$D$6))</f>
        <v>0</v>
      </c>
      <c r="R40" s="321">
        <f>+(SUMIFS('RENCANA PEMBAYARAN'!$G:$G,'RENCANA PEMBAYARAN'!$B:$B,$R$20,'RENCANA PEMBAYARAN'!$D:$D,C40,'RENCANA PEMBAYARAN'!$E:$E,$D$6))</f>
        <v>0</v>
      </c>
      <c r="S40" s="321">
        <f>+(SUMIFS('RENCANA PEMBAYARAN'!$G:$G,'RENCANA PEMBAYARAN'!$B:$B,$S$20,'RENCANA PEMBAYARAN'!$D:$D,C40,'RENCANA PEMBAYARAN'!$E:$E,$D$6))</f>
        <v>0</v>
      </c>
      <c r="T40" s="321">
        <f>+(SUMIFS('RENCANA PEMBAYARAN'!$G:$G,'RENCANA PEMBAYARAN'!$B:$B,$T$20,'RENCANA PEMBAYARAN'!$D:$D,C40,'RENCANA PEMBAYARAN'!$E:$E,$D$6))</f>
        <v>0</v>
      </c>
      <c r="U40" s="321">
        <f>+(SUMIFS('RENCANA PEMBAYARAN'!$G:$G,'RENCANA PEMBAYARAN'!$B:$B,$U$20,'RENCANA PEMBAYARAN'!$D:$D,C40,'RENCANA PEMBAYARAN'!$E:$E,$D$6))</f>
        <v>0</v>
      </c>
      <c r="V40" s="321">
        <f t="shared" si="3"/>
        <v>0</v>
      </c>
    </row>
    <row r="41" spans="2:22" ht="15.75">
      <c r="B41" s="279">
        <v>21</v>
      </c>
      <c r="C41" s="96">
        <f t="shared" si="4"/>
        <v>42960</v>
      </c>
      <c r="D41" s="321">
        <f>SUMIFS('RENCANA PEMBAYARAN'!$G:$G,'RENCANA PEMBAYARAN'!$H:$H,$D$19,'RENCANA PEMBAYARAN'!$D:$D,C41,'RENCANA PEMBAYARAN'!$E:$E,$D$6,'RENCANA PEMBAYARAN'!$B:$B,WARNING!$D$20)</f>
        <v>0</v>
      </c>
      <c r="E41" s="321">
        <f>SUMIFS('RENCANA PEMBAYARAN'!$G:$G,'RENCANA PEMBAYARAN'!$H:$H,$D$19,'RENCANA PEMBAYARAN'!$D:$D,C41,'RENCANA PEMBAYARAN'!$E:$E,$D$6,'RENCANA PEMBAYARAN'!$B:$B,WARNING!$E$20)</f>
        <v>0</v>
      </c>
      <c r="F41" s="321">
        <f>SUMIFS('RENCANA PEMBAYARAN'!$G:$G,'RENCANA PEMBAYARAN'!$H:$H,$D$19,'RENCANA PEMBAYARAN'!$D:$D,C41,'RENCANA PEMBAYARAN'!$E:$E,$D$6,'RENCANA PEMBAYARAN'!$B:$B,WARNING!$F$20)</f>
        <v>0</v>
      </c>
      <c r="G41" s="412">
        <f t="shared" si="0"/>
        <v>0</v>
      </c>
      <c r="H41" s="321">
        <f>SUMIFS('RENCANA PEMBAYARAN'!$G:$G,'RENCANA PEMBAYARAN'!$H:$H,$H$19,'RENCANA PEMBAYARAN'!$D:$D,C41,'RENCANA PEMBAYARAN'!$E:$E,$D$6,'RENCANA PEMBAYARAN'!$B:$B,WARNING!$H$20)</f>
        <v>0</v>
      </c>
      <c r="I41" s="321">
        <f>SUMIFS('RENCANA PEMBAYARAN'!$G:$G,'RENCANA PEMBAYARAN'!$H:$H,$H$19,'RENCANA PEMBAYARAN'!$D:$D,C41,'RENCANA PEMBAYARAN'!$E:$E,$D$6,'RENCANA PEMBAYARAN'!$B:$B,WARNING!$I$20)</f>
        <v>0</v>
      </c>
      <c r="J41" s="321">
        <f>SUMIFS('RENCANA PEMBAYARAN'!$G:$G,'RENCANA PEMBAYARAN'!$H:$H,$H$19,'RENCANA PEMBAYARAN'!$D:$D,C41,'RENCANA PEMBAYARAN'!$E:$E,$D$6,'RENCANA PEMBAYARAN'!$B:$B,WARNING!$J$20)</f>
        <v>0</v>
      </c>
      <c r="K41" s="413">
        <f t="shared" si="1"/>
        <v>0</v>
      </c>
      <c r="L41" s="321">
        <f>SUMIFS('RENCANA PEMBAYARAN'!$G:$G,'RENCANA PEMBAYARAN'!$H:$H,$L$19,'RENCANA PEMBAYARAN'!$D:$D,C41,'RENCANA PEMBAYARAN'!$E:$E,$D$6,'RENCANA PEMBAYARAN'!$B:$B,WARNING!$L$20)</f>
        <v>0</v>
      </c>
      <c r="M41" s="321">
        <f>SUMIFS('RENCANA PEMBAYARAN'!$G:$G,'RENCANA PEMBAYARAN'!$H:$H,$L$19,'RENCANA PEMBAYARAN'!$D:$D,C41,'RENCANA PEMBAYARAN'!$E:$E,$D$6,'RENCANA PEMBAYARAN'!$B:$B,WARNING!$M$20)</f>
        <v>0</v>
      </c>
      <c r="N41" s="321">
        <f>SUMIFS('RENCANA PEMBAYARAN'!$G:$G,'RENCANA PEMBAYARAN'!$H:$H,$L$19,'RENCANA PEMBAYARAN'!$D:$D,C41,'RENCANA PEMBAYARAN'!$E:$E,$D$6,'RENCANA PEMBAYARAN'!$B:$B,WARNING!$N$20)</f>
        <v>0</v>
      </c>
      <c r="O41" s="414">
        <f t="shared" si="2"/>
        <v>0</v>
      </c>
      <c r="P41" s="321">
        <f>+(SUMIFS('RENCANA PEMBAYARAN'!$G:$G,'RENCANA PEMBAYARAN'!$B:$B,$P$20,'RENCANA PEMBAYARAN'!$D:$D,C41,'RENCANA PEMBAYARAN'!$E:$E,$D$6))</f>
        <v>0</v>
      </c>
      <c r="Q41" s="321">
        <f>+(SUMIFS('RENCANA PEMBAYARAN'!$G:$G,'RENCANA PEMBAYARAN'!$B:$B,$Q$20,'RENCANA PEMBAYARAN'!$D:$D,C41,'RENCANA PEMBAYARAN'!$E:$E,$D$6))</f>
        <v>0</v>
      </c>
      <c r="R41" s="321">
        <f>+(SUMIFS('RENCANA PEMBAYARAN'!$G:$G,'RENCANA PEMBAYARAN'!$B:$B,$R$20,'RENCANA PEMBAYARAN'!$D:$D,C41,'RENCANA PEMBAYARAN'!$E:$E,$D$6))</f>
        <v>0</v>
      </c>
      <c r="S41" s="321">
        <f>+(SUMIFS('RENCANA PEMBAYARAN'!$G:$G,'RENCANA PEMBAYARAN'!$B:$B,$S$20,'RENCANA PEMBAYARAN'!$D:$D,C41,'RENCANA PEMBAYARAN'!$E:$E,$D$6))</f>
        <v>0</v>
      </c>
      <c r="T41" s="321">
        <f>+(SUMIFS('RENCANA PEMBAYARAN'!$G:$G,'RENCANA PEMBAYARAN'!$B:$B,$T$20,'RENCANA PEMBAYARAN'!$D:$D,C41,'RENCANA PEMBAYARAN'!$E:$E,$D$6))</f>
        <v>0</v>
      </c>
      <c r="U41" s="321">
        <f>+(SUMIFS('RENCANA PEMBAYARAN'!$G:$G,'RENCANA PEMBAYARAN'!$B:$B,$U$20,'RENCANA PEMBAYARAN'!$D:$D,C41,'RENCANA PEMBAYARAN'!$E:$E,$D$6))</f>
        <v>0</v>
      </c>
      <c r="V41" s="321">
        <f t="shared" si="3"/>
        <v>0</v>
      </c>
    </row>
    <row r="42" spans="2:22" ht="15.75">
      <c r="B42" s="279">
        <v>22</v>
      </c>
      <c r="C42" s="96">
        <f t="shared" si="4"/>
        <v>42961</v>
      </c>
      <c r="D42" s="321">
        <f>SUMIFS('RENCANA PEMBAYARAN'!$G:$G,'RENCANA PEMBAYARAN'!$H:$H,$D$19,'RENCANA PEMBAYARAN'!$D:$D,C42,'RENCANA PEMBAYARAN'!$E:$E,$D$6,'RENCANA PEMBAYARAN'!$B:$B,WARNING!$D$20)</f>
        <v>0</v>
      </c>
      <c r="E42" s="321">
        <f>SUMIFS('RENCANA PEMBAYARAN'!$G:$G,'RENCANA PEMBAYARAN'!$H:$H,$D$19,'RENCANA PEMBAYARAN'!$D:$D,C42,'RENCANA PEMBAYARAN'!$E:$E,$D$6,'RENCANA PEMBAYARAN'!$B:$B,WARNING!$E$20)</f>
        <v>0</v>
      </c>
      <c r="F42" s="321">
        <f>SUMIFS('RENCANA PEMBAYARAN'!$G:$G,'RENCANA PEMBAYARAN'!$H:$H,$D$19,'RENCANA PEMBAYARAN'!$D:$D,C42,'RENCANA PEMBAYARAN'!$E:$E,$D$6,'RENCANA PEMBAYARAN'!$B:$B,WARNING!$F$20)</f>
        <v>0</v>
      </c>
      <c r="G42" s="412">
        <f t="shared" si="0"/>
        <v>0</v>
      </c>
      <c r="H42" s="321">
        <f>SUMIFS('RENCANA PEMBAYARAN'!$G:$G,'RENCANA PEMBAYARAN'!$H:$H,$H$19,'RENCANA PEMBAYARAN'!$D:$D,C42,'RENCANA PEMBAYARAN'!$E:$E,$D$6,'RENCANA PEMBAYARAN'!$B:$B,WARNING!$H$20)</f>
        <v>0</v>
      </c>
      <c r="I42" s="321">
        <f>SUMIFS('RENCANA PEMBAYARAN'!$G:$G,'RENCANA PEMBAYARAN'!$H:$H,$H$19,'RENCANA PEMBAYARAN'!$D:$D,C42,'RENCANA PEMBAYARAN'!$E:$E,$D$6,'RENCANA PEMBAYARAN'!$B:$B,WARNING!$I$20)</f>
        <v>0</v>
      </c>
      <c r="J42" s="321">
        <f>SUMIFS('RENCANA PEMBAYARAN'!$G:$G,'RENCANA PEMBAYARAN'!$H:$H,$H$19,'RENCANA PEMBAYARAN'!$D:$D,C42,'RENCANA PEMBAYARAN'!$E:$E,$D$6,'RENCANA PEMBAYARAN'!$B:$B,WARNING!$J$20)</f>
        <v>0</v>
      </c>
      <c r="K42" s="413">
        <f t="shared" si="1"/>
        <v>0</v>
      </c>
      <c r="L42" s="321">
        <f>SUMIFS('RENCANA PEMBAYARAN'!$G:$G,'RENCANA PEMBAYARAN'!$H:$H,$L$19,'RENCANA PEMBAYARAN'!$D:$D,C42,'RENCANA PEMBAYARAN'!$E:$E,$D$6,'RENCANA PEMBAYARAN'!$B:$B,WARNING!$L$20)</f>
        <v>0</v>
      </c>
      <c r="M42" s="321">
        <f>SUMIFS('RENCANA PEMBAYARAN'!$G:$G,'RENCANA PEMBAYARAN'!$H:$H,$L$19,'RENCANA PEMBAYARAN'!$D:$D,C42,'RENCANA PEMBAYARAN'!$E:$E,$D$6,'RENCANA PEMBAYARAN'!$B:$B,WARNING!$M$20)</f>
        <v>0</v>
      </c>
      <c r="N42" s="321">
        <f>SUMIFS('RENCANA PEMBAYARAN'!$G:$G,'RENCANA PEMBAYARAN'!$H:$H,$L$19,'RENCANA PEMBAYARAN'!$D:$D,C42,'RENCANA PEMBAYARAN'!$E:$E,$D$6,'RENCANA PEMBAYARAN'!$B:$B,WARNING!$N$20)</f>
        <v>0</v>
      </c>
      <c r="O42" s="414">
        <f t="shared" si="2"/>
        <v>0</v>
      </c>
      <c r="P42" s="321">
        <f>+(SUMIFS('RENCANA PEMBAYARAN'!$G:$G,'RENCANA PEMBAYARAN'!$B:$B,$P$20,'RENCANA PEMBAYARAN'!$D:$D,C42,'RENCANA PEMBAYARAN'!$E:$E,$D$6))</f>
        <v>0</v>
      </c>
      <c r="Q42" s="321">
        <f>+(SUMIFS('RENCANA PEMBAYARAN'!$G:$G,'RENCANA PEMBAYARAN'!$B:$B,$Q$20,'RENCANA PEMBAYARAN'!$D:$D,C42,'RENCANA PEMBAYARAN'!$E:$E,$D$6))</f>
        <v>0</v>
      </c>
      <c r="R42" s="321">
        <f>+(SUMIFS('RENCANA PEMBAYARAN'!$G:$G,'RENCANA PEMBAYARAN'!$B:$B,$R$20,'RENCANA PEMBAYARAN'!$D:$D,C42,'RENCANA PEMBAYARAN'!$E:$E,$D$6))</f>
        <v>0</v>
      </c>
      <c r="S42" s="321">
        <f>+(SUMIFS('RENCANA PEMBAYARAN'!$G:$G,'RENCANA PEMBAYARAN'!$B:$B,$S$20,'RENCANA PEMBAYARAN'!$D:$D,C42,'RENCANA PEMBAYARAN'!$E:$E,$D$6))</f>
        <v>0</v>
      </c>
      <c r="T42" s="321">
        <f>+(SUMIFS('RENCANA PEMBAYARAN'!$G:$G,'RENCANA PEMBAYARAN'!$B:$B,$T$20,'RENCANA PEMBAYARAN'!$D:$D,C42,'RENCANA PEMBAYARAN'!$E:$E,$D$6))</f>
        <v>0</v>
      </c>
      <c r="U42" s="321">
        <f>+(SUMIFS('RENCANA PEMBAYARAN'!$G:$G,'RENCANA PEMBAYARAN'!$B:$B,$U$20,'RENCANA PEMBAYARAN'!$D:$D,C42,'RENCANA PEMBAYARAN'!$E:$E,$D$6))</f>
        <v>0</v>
      </c>
      <c r="V42" s="321">
        <f t="shared" si="3"/>
        <v>0</v>
      </c>
    </row>
    <row r="43" spans="2:22" ht="15" customHeight="1">
      <c r="B43" s="279">
        <v>23</v>
      </c>
      <c r="C43" s="96">
        <f t="shared" si="4"/>
        <v>42962</v>
      </c>
      <c r="D43" s="321">
        <f>SUMIFS('RENCANA PEMBAYARAN'!$G:$G,'RENCANA PEMBAYARAN'!$H:$H,$D$19,'RENCANA PEMBAYARAN'!$D:$D,C43,'RENCANA PEMBAYARAN'!$E:$E,$D$6,'RENCANA PEMBAYARAN'!$B:$B,WARNING!$D$20)</f>
        <v>0</v>
      </c>
      <c r="E43" s="321">
        <f>SUMIFS('RENCANA PEMBAYARAN'!$G:$G,'RENCANA PEMBAYARAN'!$H:$H,$D$19,'RENCANA PEMBAYARAN'!$D:$D,C43,'RENCANA PEMBAYARAN'!$E:$E,$D$6,'RENCANA PEMBAYARAN'!$B:$B,WARNING!$E$20)</f>
        <v>0</v>
      </c>
      <c r="F43" s="321">
        <f>SUMIFS('RENCANA PEMBAYARAN'!$G:$G,'RENCANA PEMBAYARAN'!$H:$H,$D$19,'RENCANA PEMBAYARAN'!$D:$D,C43,'RENCANA PEMBAYARAN'!$E:$E,$D$6,'RENCANA PEMBAYARAN'!$B:$B,WARNING!$F$20)</f>
        <v>0</v>
      </c>
      <c r="G43" s="412">
        <f t="shared" si="0"/>
        <v>0</v>
      </c>
      <c r="H43" s="321">
        <f>SUMIFS('RENCANA PEMBAYARAN'!$G:$G,'RENCANA PEMBAYARAN'!$H:$H,$H$19,'RENCANA PEMBAYARAN'!$D:$D,C43,'RENCANA PEMBAYARAN'!$E:$E,$D$6,'RENCANA PEMBAYARAN'!$B:$B,WARNING!$H$20)</f>
        <v>0</v>
      </c>
      <c r="I43" s="321">
        <f>SUMIFS('RENCANA PEMBAYARAN'!$G:$G,'RENCANA PEMBAYARAN'!$H:$H,$H$19,'RENCANA PEMBAYARAN'!$D:$D,C43,'RENCANA PEMBAYARAN'!$E:$E,$D$6,'RENCANA PEMBAYARAN'!$B:$B,WARNING!$I$20)</f>
        <v>0</v>
      </c>
      <c r="J43" s="321">
        <f>SUMIFS('RENCANA PEMBAYARAN'!$G:$G,'RENCANA PEMBAYARAN'!$H:$H,$H$19,'RENCANA PEMBAYARAN'!$D:$D,C43,'RENCANA PEMBAYARAN'!$E:$E,$D$6,'RENCANA PEMBAYARAN'!$B:$B,WARNING!$J$20)</f>
        <v>0</v>
      </c>
      <c r="K43" s="413">
        <f t="shared" si="1"/>
        <v>0</v>
      </c>
      <c r="L43" s="321">
        <f>SUMIFS('RENCANA PEMBAYARAN'!$G:$G,'RENCANA PEMBAYARAN'!$H:$H,$L$19,'RENCANA PEMBAYARAN'!$D:$D,C43,'RENCANA PEMBAYARAN'!$E:$E,$D$6,'RENCANA PEMBAYARAN'!$B:$B,WARNING!$L$20)</f>
        <v>0</v>
      </c>
      <c r="M43" s="321">
        <f>SUMIFS('RENCANA PEMBAYARAN'!$G:$G,'RENCANA PEMBAYARAN'!$H:$H,$L$19,'RENCANA PEMBAYARAN'!$D:$D,C43,'RENCANA PEMBAYARAN'!$E:$E,$D$6,'RENCANA PEMBAYARAN'!$B:$B,WARNING!$M$20)</f>
        <v>0</v>
      </c>
      <c r="N43" s="321">
        <f>SUMIFS('RENCANA PEMBAYARAN'!$G:$G,'RENCANA PEMBAYARAN'!$H:$H,$L$19,'RENCANA PEMBAYARAN'!$D:$D,C43,'RENCANA PEMBAYARAN'!$E:$E,$D$6,'RENCANA PEMBAYARAN'!$B:$B,WARNING!$N$20)</f>
        <v>0</v>
      </c>
      <c r="O43" s="414">
        <f t="shared" si="2"/>
        <v>0</v>
      </c>
      <c r="P43" s="321">
        <f>+(SUMIFS('RENCANA PEMBAYARAN'!$G:$G,'RENCANA PEMBAYARAN'!$B:$B,$P$20,'RENCANA PEMBAYARAN'!$D:$D,C43,'RENCANA PEMBAYARAN'!$E:$E,$D$6))</f>
        <v>0</v>
      </c>
      <c r="Q43" s="321">
        <f>+(SUMIFS('RENCANA PEMBAYARAN'!$G:$G,'RENCANA PEMBAYARAN'!$B:$B,$Q$20,'RENCANA PEMBAYARAN'!$D:$D,C43,'RENCANA PEMBAYARAN'!$E:$E,$D$6))</f>
        <v>0</v>
      </c>
      <c r="R43" s="321">
        <f>+(SUMIFS('RENCANA PEMBAYARAN'!$G:$G,'RENCANA PEMBAYARAN'!$B:$B,$R$20,'RENCANA PEMBAYARAN'!$D:$D,C43,'RENCANA PEMBAYARAN'!$E:$E,$D$6))</f>
        <v>0</v>
      </c>
      <c r="S43" s="321">
        <f>+(SUMIFS('RENCANA PEMBAYARAN'!$G:$G,'RENCANA PEMBAYARAN'!$B:$B,$S$20,'RENCANA PEMBAYARAN'!$D:$D,C43,'RENCANA PEMBAYARAN'!$E:$E,$D$6))</f>
        <v>0</v>
      </c>
      <c r="T43" s="321">
        <f>+(SUMIFS('RENCANA PEMBAYARAN'!$G:$G,'RENCANA PEMBAYARAN'!$B:$B,$T$20,'RENCANA PEMBAYARAN'!$D:$D,C43,'RENCANA PEMBAYARAN'!$E:$E,$D$6))</f>
        <v>0</v>
      </c>
      <c r="U43" s="321">
        <f>+(SUMIFS('RENCANA PEMBAYARAN'!$G:$G,'RENCANA PEMBAYARAN'!$B:$B,$U$20,'RENCANA PEMBAYARAN'!$D:$D,C43,'RENCANA PEMBAYARAN'!$E:$E,$D$6))</f>
        <v>0</v>
      </c>
      <c r="V43" s="321">
        <f t="shared" si="3"/>
        <v>0</v>
      </c>
    </row>
    <row r="44" spans="2:22" ht="15.75">
      <c r="B44" s="279">
        <v>24</v>
      </c>
      <c r="C44" s="96">
        <f t="shared" si="4"/>
        <v>42963</v>
      </c>
      <c r="D44" s="321">
        <f>SUMIFS('RENCANA PEMBAYARAN'!$G:$G,'RENCANA PEMBAYARAN'!$H:$H,$D$19,'RENCANA PEMBAYARAN'!$D:$D,C44,'RENCANA PEMBAYARAN'!$E:$E,$D$6,'RENCANA PEMBAYARAN'!$B:$B,WARNING!$D$20)</f>
        <v>0</v>
      </c>
      <c r="E44" s="321">
        <f>SUMIFS('RENCANA PEMBAYARAN'!$G:$G,'RENCANA PEMBAYARAN'!$H:$H,$D$19,'RENCANA PEMBAYARAN'!$D:$D,C44,'RENCANA PEMBAYARAN'!$E:$E,$D$6,'RENCANA PEMBAYARAN'!$B:$B,WARNING!$E$20)</f>
        <v>0</v>
      </c>
      <c r="F44" s="321">
        <f>SUMIFS('RENCANA PEMBAYARAN'!$G:$G,'RENCANA PEMBAYARAN'!$H:$H,$D$19,'RENCANA PEMBAYARAN'!$D:$D,C44,'RENCANA PEMBAYARAN'!$E:$E,$D$6,'RENCANA PEMBAYARAN'!$B:$B,WARNING!$F$20)</f>
        <v>0</v>
      </c>
      <c r="G44" s="412">
        <f t="shared" si="0"/>
        <v>0</v>
      </c>
      <c r="H44" s="321">
        <f>SUMIFS('RENCANA PEMBAYARAN'!$G:$G,'RENCANA PEMBAYARAN'!$H:$H,$H$19,'RENCANA PEMBAYARAN'!$D:$D,C44,'RENCANA PEMBAYARAN'!$E:$E,$D$6,'RENCANA PEMBAYARAN'!$B:$B,WARNING!$H$20)</f>
        <v>0</v>
      </c>
      <c r="I44" s="321">
        <f>SUMIFS('RENCANA PEMBAYARAN'!$G:$G,'RENCANA PEMBAYARAN'!$H:$H,$H$19,'RENCANA PEMBAYARAN'!$D:$D,C44,'RENCANA PEMBAYARAN'!$E:$E,$D$6,'RENCANA PEMBAYARAN'!$B:$B,WARNING!$I$20)</f>
        <v>0</v>
      </c>
      <c r="J44" s="321">
        <f>SUMIFS('RENCANA PEMBAYARAN'!$G:$G,'RENCANA PEMBAYARAN'!$H:$H,$H$19,'RENCANA PEMBAYARAN'!$D:$D,C44,'RENCANA PEMBAYARAN'!$E:$E,$D$6,'RENCANA PEMBAYARAN'!$B:$B,WARNING!$J$20)</f>
        <v>0</v>
      </c>
      <c r="K44" s="413">
        <f t="shared" si="1"/>
        <v>0</v>
      </c>
      <c r="L44" s="321">
        <f>SUMIFS('RENCANA PEMBAYARAN'!$G:$G,'RENCANA PEMBAYARAN'!$H:$H,$L$19,'RENCANA PEMBAYARAN'!$D:$D,C44,'RENCANA PEMBAYARAN'!$E:$E,$D$6,'RENCANA PEMBAYARAN'!$B:$B,WARNING!$L$20)</f>
        <v>0</v>
      </c>
      <c r="M44" s="321">
        <f>SUMIFS('RENCANA PEMBAYARAN'!$G:$G,'RENCANA PEMBAYARAN'!$H:$H,$L$19,'RENCANA PEMBAYARAN'!$D:$D,C44,'RENCANA PEMBAYARAN'!$E:$E,$D$6,'RENCANA PEMBAYARAN'!$B:$B,WARNING!$M$20)</f>
        <v>0</v>
      </c>
      <c r="N44" s="321">
        <f>SUMIFS('RENCANA PEMBAYARAN'!$G:$G,'RENCANA PEMBAYARAN'!$H:$H,$L$19,'RENCANA PEMBAYARAN'!$D:$D,C44,'RENCANA PEMBAYARAN'!$E:$E,$D$6,'RENCANA PEMBAYARAN'!$B:$B,WARNING!$N$20)</f>
        <v>0</v>
      </c>
      <c r="O44" s="414">
        <f t="shared" si="2"/>
        <v>0</v>
      </c>
      <c r="P44" s="321">
        <f>+(SUMIFS('RENCANA PEMBAYARAN'!$G:$G,'RENCANA PEMBAYARAN'!$B:$B,$P$20,'RENCANA PEMBAYARAN'!$D:$D,C44,'RENCANA PEMBAYARAN'!$E:$E,$D$6))</f>
        <v>0</v>
      </c>
      <c r="Q44" s="321">
        <f>+(SUMIFS('RENCANA PEMBAYARAN'!$G:$G,'RENCANA PEMBAYARAN'!$B:$B,$Q$20,'RENCANA PEMBAYARAN'!$D:$D,C44,'RENCANA PEMBAYARAN'!$E:$E,$D$6))</f>
        <v>0</v>
      </c>
      <c r="R44" s="321">
        <f>+(SUMIFS('RENCANA PEMBAYARAN'!$G:$G,'RENCANA PEMBAYARAN'!$B:$B,$R$20,'RENCANA PEMBAYARAN'!$D:$D,C44,'RENCANA PEMBAYARAN'!$E:$E,$D$6))</f>
        <v>0</v>
      </c>
      <c r="S44" s="321">
        <f>+(SUMIFS('RENCANA PEMBAYARAN'!$G:$G,'RENCANA PEMBAYARAN'!$B:$B,$S$20,'RENCANA PEMBAYARAN'!$D:$D,C44,'RENCANA PEMBAYARAN'!$E:$E,$D$6))</f>
        <v>0</v>
      </c>
      <c r="T44" s="321">
        <f>+(SUMIFS('RENCANA PEMBAYARAN'!$G:$G,'RENCANA PEMBAYARAN'!$B:$B,$T$20,'RENCANA PEMBAYARAN'!$D:$D,C44,'RENCANA PEMBAYARAN'!$E:$E,$D$6))</f>
        <v>0</v>
      </c>
      <c r="U44" s="321">
        <f>+(SUMIFS('RENCANA PEMBAYARAN'!$G:$G,'RENCANA PEMBAYARAN'!$B:$B,$U$20,'RENCANA PEMBAYARAN'!$D:$D,C44,'RENCANA PEMBAYARAN'!$E:$E,$D$6))</f>
        <v>0</v>
      </c>
      <c r="V44" s="321">
        <f t="shared" si="3"/>
        <v>0</v>
      </c>
    </row>
    <row r="45" spans="2:22" ht="15.75">
      <c r="B45" s="279">
        <v>25</v>
      </c>
      <c r="C45" s="96">
        <f t="shared" si="4"/>
        <v>42964</v>
      </c>
      <c r="D45" s="321">
        <f>SUMIFS('RENCANA PEMBAYARAN'!$G:$G,'RENCANA PEMBAYARAN'!$H:$H,$D$19,'RENCANA PEMBAYARAN'!$D:$D,C45,'RENCANA PEMBAYARAN'!$E:$E,$D$6,'RENCANA PEMBAYARAN'!$B:$B,WARNING!$D$20)</f>
        <v>0</v>
      </c>
      <c r="E45" s="321">
        <f>SUMIFS('RENCANA PEMBAYARAN'!$G:$G,'RENCANA PEMBAYARAN'!$H:$H,$D$19,'RENCANA PEMBAYARAN'!$D:$D,C45,'RENCANA PEMBAYARAN'!$E:$E,$D$6,'RENCANA PEMBAYARAN'!$B:$B,WARNING!$E$20)</f>
        <v>0</v>
      </c>
      <c r="F45" s="321">
        <f>SUMIFS('RENCANA PEMBAYARAN'!$G:$G,'RENCANA PEMBAYARAN'!$H:$H,$D$19,'RENCANA PEMBAYARAN'!$D:$D,C45,'RENCANA PEMBAYARAN'!$E:$E,$D$6,'RENCANA PEMBAYARAN'!$B:$B,WARNING!$F$20)</f>
        <v>0</v>
      </c>
      <c r="G45" s="412">
        <f t="shared" si="0"/>
        <v>0</v>
      </c>
      <c r="H45" s="321">
        <f>SUMIFS('RENCANA PEMBAYARAN'!$G:$G,'RENCANA PEMBAYARAN'!$H:$H,$H$19,'RENCANA PEMBAYARAN'!$D:$D,C45,'RENCANA PEMBAYARAN'!$E:$E,$D$6,'RENCANA PEMBAYARAN'!$B:$B,WARNING!$H$20)</f>
        <v>0</v>
      </c>
      <c r="I45" s="321">
        <f>SUMIFS('RENCANA PEMBAYARAN'!$G:$G,'RENCANA PEMBAYARAN'!$H:$H,$H$19,'RENCANA PEMBAYARAN'!$D:$D,C45,'RENCANA PEMBAYARAN'!$E:$E,$D$6,'RENCANA PEMBAYARAN'!$B:$B,WARNING!$I$20)</f>
        <v>0</v>
      </c>
      <c r="J45" s="321">
        <f>SUMIFS('RENCANA PEMBAYARAN'!$G:$G,'RENCANA PEMBAYARAN'!$H:$H,$H$19,'RENCANA PEMBAYARAN'!$D:$D,C45,'RENCANA PEMBAYARAN'!$E:$E,$D$6,'RENCANA PEMBAYARAN'!$B:$B,WARNING!$J$20)</f>
        <v>0</v>
      </c>
      <c r="K45" s="413">
        <f t="shared" si="1"/>
        <v>0</v>
      </c>
      <c r="L45" s="321">
        <f>SUMIFS('RENCANA PEMBAYARAN'!$G:$G,'RENCANA PEMBAYARAN'!$H:$H,$L$19,'RENCANA PEMBAYARAN'!$D:$D,C45,'RENCANA PEMBAYARAN'!$E:$E,$D$6,'RENCANA PEMBAYARAN'!$B:$B,WARNING!$L$20)</f>
        <v>0</v>
      </c>
      <c r="M45" s="321">
        <f>SUMIFS('RENCANA PEMBAYARAN'!$G:$G,'RENCANA PEMBAYARAN'!$H:$H,$L$19,'RENCANA PEMBAYARAN'!$D:$D,C45,'RENCANA PEMBAYARAN'!$E:$E,$D$6,'RENCANA PEMBAYARAN'!$B:$B,WARNING!$M$20)</f>
        <v>0</v>
      </c>
      <c r="N45" s="321">
        <f>SUMIFS('RENCANA PEMBAYARAN'!$G:$G,'RENCANA PEMBAYARAN'!$H:$H,$L$19,'RENCANA PEMBAYARAN'!$D:$D,C45,'RENCANA PEMBAYARAN'!$E:$E,$D$6,'RENCANA PEMBAYARAN'!$B:$B,WARNING!$N$20)</f>
        <v>0</v>
      </c>
      <c r="O45" s="414">
        <f t="shared" si="2"/>
        <v>0</v>
      </c>
      <c r="P45" s="321">
        <f>+(SUMIFS('RENCANA PEMBAYARAN'!$G:$G,'RENCANA PEMBAYARAN'!$B:$B,$P$20,'RENCANA PEMBAYARAN'!$D:$D,C45,'RENCANA PEMBAYARAN'!$E:$E,$D$6))</f>
        <v>0</v>
      </c>
      <c r="Q45" s="321">
        <f>+(SUMIFS('RENCANA PEMBAYARAN'!$G:$G,'RENCANA PEMBAYARAN'!$B:$B,$Q$20,'RENCANA PEMBAYARAN'!$D:$D,C45,'RENCANA PEMBAYARAN'!$E:$E,$D$6))</f>
        <v>0</v>
      </c>
      <c r="R45" s="321">
        <f>+(SUMIFS('RENCANA PEMBAYARAN'!$G:$G,'RENCANA PEMBAYARAN'!$B:$B,$R$20,'RENCANA PEMBAYARAN'!$D:$D,C45,'RENCANA PEMBAYARAN'!$E:$E,$D$6))</f>
        <v>0</v>
      </c>
      <c r="S45" s="321">
        <f>+(SUMIFS('RENCANA PEMBAYARAN'!$G:$G,'RENCANA PEMBAYARAN'!$B:$B,$S$20,'RENCANA PEMBAYARAN'!$D:$D,C45,'RENCANA PEMBAYARAN'!$E:$E,$D$6))</f>
        <v>0</v>
      </c>
      <c r="T45" s="321">
        <f>+(SUMIFS('RENCANA PEMBAYARAN'!$G:$G,'RENCANA PEMBAYARAN'!$B:$B,$T$20,'RENCANA PEMBAYARAN'!$D:$D,C45,'RENCANA PEMBAYARAN'!$E:$E,$D$6))</f>
        <v>0</v>
      </c>
      <c r="U45" s="321">
        <f>+(SUMIFS('RENCANA PEMBAYARAN'!$G:$G,'RENCANA PEMBAYARAN'!$B:$B,$U$20,'RENCANA PEMBAYARAN'!$D:$D,C45,'RENCANA PEMBAYARAN'!$E:$E,$D$6))</f>
        <v>0</v>
      </c>
      <c r="V45" s="321">
        <f t="shared" si="3"/>
        <v>0</v>
      </c>
    </row>
    <row r="46" spans="2:22" ht="15.75">
      <c r="B46" s="279">
        <v>26</v>
      </c>
      <c r="C46" s="96">
        <f t="shared" si="4"/>
        <v>42965</v>
      </c>
      <c r="D46" s="321">
        <f>SUMIFS('RENCANA PEMBAYARAN'!$G:$G,'RENCANA PEMBAYARAN'!$H:$H,$D$19,'RENCANA PEMBAYARAN'!$D:$D,C46,'RENCANA PEMBAYARAN'!$E:$E,$D$6,'RENCANA PEMBAYARAN'!$B:$B,WARNING!$D$20)</f>
        <v>0</v>
      </c>
      <c r="E46" s="321">
        <f>SUMIFS('RENCANA PEMBAYARAN'!$G:$G,'RENCANA PEMBAYARAN'!$H:$H,$D$19,'RENCANA PEMBAYARAN'!$D:$D,C46,'RENCANA PEMBAYARAN'!$E:$E,$D$6,'RENCANA PEMBAYARAN'!$B:$B,WARNING!$E$20)</f>
        <v>0</v>
      </c>
      <c r="F46" s="321">
        <f>SUMIFS('RENCANA PEMBAYARAN'!$G:$G,'RENCANA PEMBAYARAN'!$H:$H,$D$19,'RENCANA PEMBAYARAN'!$D:$D,C46,'RENCANA PEMBAYARAN'!$E:$E,$D$6,'RENCANA PEMBAYARAN'!$B:$B,WARNING!$F$20)</f>
        <v>0</v>
      </c>
      <c r="G46" s="412">
        <f t="shared" si="0"/>
        <v>0</v>
      </c>
      <c r="H46" s="321">
        <f>SUMIFS('RENCANA PEMBAYARAN'!$G:$G,'RENCANA PEMBAYARAN'!$H:$H,$H$19,'RENCANA PEMBAYARAN'!$D:$D,C46,'RENCANA PEMBAYARAN'!$E:$E,$D$6,'RENCANA PEMBAYARAN'!$B:$B,WARNING!$H$20)</f>
        <v>0</v>
      </c>
      <c r="I46" s="321">
        <f>SUMIFS('RENCANA PEMBAYARAN'!$G:$G,'RENCANA PEMBAYARAN'!$H:$H,$H$19,'RENCANA PEMBAYARAN'!$D:$D,C46,'RENCANA PEMBAYARAN'!$E:$E,$D$6,'RENCANA PEMBAYARAN'!$B:$B,WARNING!$I$20)</f>
        <v>0</v>
      </c>
      <c r="J46" s="321">
        <f>SUMIFS('RENCANA PEMBAYARAN'!$G:$G,'RENCANA PEMBAYARAN'!$H:$H,$H$19,'RENCANA PEMBAYARAN'!$D:$D,C46,'RENCANA PEMBAYARAN'!$E:$E,$D$6,'RENCANA PEMBAYARAN'!$B:$B,WARNING!$J$20)</f>
        <v>0</v>
      </c>
      <c r="K46" s="413">
        <f t="shared" si="1"/>
        <v>0</v>
      </c>
      <c r="L46" s="321">
        <f>SUMIFS('RENCANA PEMBAYARAN'!$G:$G,'RENCANA PEMBAYARAN'!$H:$H,$L$19,'RENCANA PEMBAYARAN'!$D:$D,C46,'RENCANA PEMBAYARAN'!$E:$E,$D$6,'RENCANA PEMBAYARAN'!$B:$B,WARNING!$L$20)</f>
        <v>0</v>
      </c>
      <c r="M46" s="321">
        <f>SUMIFS('RENCANA PEMBAYARAN'!$G:$G,'RENCANA PEMBAYARAN'!$H:$H,$L$19,'RENCANA PEMBAYARAN'!$D:$D,C46,'RENCANA PEMBAYARAN'!$E:$E,$D$6,'RENCANA PEMBAYARAN'!$B:$B,WARNING!$M$20)</f>
        <v>0</v>
      </c>
      <c r="N46" s="321">
        <f>SUMIFS('RENCANA PEMBAYARAN'!$G:$G,'RENCANA PEMBAYARAN'!$H:$H,$L$19,'RENCANA PEMBAYARAN'!$D:$D,C46,'RENCANA PEMBAYARAN'!$E:$E,$D$6,'RENCANA PEMBAYARAN'!$B:$B,WARNING!$N$20)</f>
        <v>0</v>
      </c>
      <c r="O46" s="414">
        <f t="shared" si="2"/>
        <v>0</v>
      </c>
      <c r="P46" s="321">
        <f>+(SUMIFS('RENCANA PEMBAYARAN'!$G:$G,'RENCANA PEMBAYARAN'!$B:$B,$P$20,'RENCANA PEMBAYARAN'!$D:$D,C46,'RENCANA PEMBAYARAN'!$E:$E,$D$6))</f>
        <v>0</v>
      </c>
      <c r="Q46" s="321">
        <f>+(SUMIFS('RENCANA PEMBAYARAN'!$G:$G,'RENCANA PEMBAYARAN'!$B:$B,$Q$20,'RENCANA PEMBAYARAN'!$D:$D,C46,'RENCANA PEMBAYARAN'!$E:$E,$D$6))</f>
        <v>0</v>
      </c>
      <c r="R46" s="321">
        <f>+(SUMIFS('RENCANA PEMBAYARAN'!$G:$G,'RENCANA PEMBAYARAN'!$B:$B,$R$20,'RENCANA PEMBAYARAN'!$D:$D,C46,'RENCANA PEMBAYARAN'!$E:$E,$D$6))</f>
        <v>0</v>
      </c>
      <c r="S46" s="321">
        <f>+(SUMIFS('RENCANA PEMBAYARAN'!$G:$G,'RENCANA PEMBAYARAN'!$B:$B,$S$20,'RENCANA PEMBAYARAN'!$D:$D,C46,'RENCANA PEMBAYARAN'!$E:$E,$D$6))</f>
        <v>0</v>
      </c>
      <c r="T46" s="321">
        <f>+(SUMIFS('RENCANA PEMBAYARAN'!$G:$G,'RENCANA PEMBAYARAN'!$B:$B,$T$20,'RENCANA PEMBAYARAN'!$D:$D,C46,'RENCANA PEMBAYARAN'!$E:$E,$D$6))</f>
        <v>0</v>
      </c>
      <c r="U46" s="321">
        <f>+(SUMIFS('RENCANA PEMBAYARAN'!$G:$G,'RENCANA PEMBAYARAN'!$B:$B,$U$20,'RENCANA PEMBAYARAN'!$D:$D,C46,'RENCANA PEMBAYARAN'!$E:$E,$D$6))</f>
        <v>0</v>
      </c>
      <c r="V46" s="321">
        <f t="shared" si="3"/>
        <v>0</v>
      </c>
    </row>
    <row r="47" spans="2:22" ht="15.75">
      <c r="B47" s="279">
        <v>27</v>
      </c>
      <c r="C47" s="96">
        <f t="shared" si="4"/>
        <v>42966</v>
      </c>
      <c r="D47" s="321">
        <f>SUMIFS('RENCANA PEMBAYARAN'!$G:$G,'RENCANA PEMBAYARAN'!$H:$H,$D$19,'RENCANA PEMBAYARAN'!$D:$D,C47,'RENCANA PEMBAYARAN'!$E:$E,$D$6,'RENCANA PEMBAYARAN'!$B:$B,WARNING!$D$20)</f>
        <v>0</v>
      </c>
      <c r="E47" s="321">
        <f>SUMIFS('RENCANA PEMBAYARAN'!$G:$G,'RENCANA PEMBAYARAN'!$H:$H,$D$19,'RENCANA PEMBAYARAN'!$D:$D,C47,'RENCANA PEMBAYARAN'!$E:$E,$D$6,'RENCANA PEMBAYARAN'!$B:$B,WARNING!$E$20)</f>
        <v>0</v>
      </c>
      <c r="F47" s="321">
        <f>SUMIFS('RENCANA PEMBAYARAN'!$G:$G,'RENCANA PEMBAYARAN'!$H:$H,$D$19,'RENCANA PEMBAYARAN'!$D:$D,C47,'RENCANA PEMBAYARAN'!$E:$E,$D$6,'RENCANA PEMBAYARAN'!$B:$B,WARNING!$F$20)</f>
        <v>0</v>
      </c>
      <c r="G47" s="412">
        <f t="shared" si="0"/>
        <v>0</v>
      </c>
      <c r="H47" s="321">
        <f>SUMIFS('RENCANA PEMBAYARAN'!$G:$G,'RENCANA PEMBAYARAN'!$H:$H,$H$19,'RENCANA PEMBAYARAN'!$D:$D,C47,'RENCANA PEMBAYARAN'!$E:$E,$D$6,'RENCANA PEMBAYARAN'!$B:$B,WARNING!$H$20)</f>
        <v>0</v>
      </c>
      <c r="I47" s="321">
        <f>SUMIFS('RENCANA PEMBAYARAN'!$G:$G,'RENCANA PEMBAYARAN'!$H:$H,$H$19,'RENCANA PEMBAYARAN'!$D:$D,C47,'RENCANA PEMBAYARAN'!$E:$E,$D$6,'RENCANA PEMBAYARAN'!$B:$B,WARNING!$I$20)</f>
        <v>0</v>
      </c>
      <c r="J47" s="321">
        <f>SUMIFS('RENCANA PEMBAYARAN'!$G:$G,'RENCANA PEMBAYARAN'!$H:$H,$H$19,'RENCANA PEMBAYARAN'!$D:$D,C47,'RENCANA PEMBAYARAN'!$E:$E,$D$6,'RENCANA PEMBAYARAN'!$B:$B,WARNING!$J$20)</f>
        <v>0</v>
      </c>
      <c r="K47" s="413">
        <f t="shared" si="1"/>
        <v>0</v>
      </c>
      <c r="L47" s="321">
        <f>SUMIFS('RENCANA PEMBAYARAN'!$G:$G,'RENCANA PEMBAYARAN'!$H:$H,$L$19,'RENCANA PEMBAYARAN'!$D:$D,C47,'RENCANA PEMBAYARAN'!$E:$E,$D$6,'RENCANA PEMBAYARAN'!$B:$B,WARNING!$L$20)</f>
        <v>0</v>
      </c>
      <c r="M47" s="321">
        <f>SUMIFS('RENCANA PEMBAYARAN'!$G:$G,'RENCANA PEMBAYARAN'!$H:$H,$L$19,'RENCANA PEMBAYARAN'!$D:$D,C47,'RENCANA PEMBAYARAN'!$E:$E,$D$6,'RENCANA PEMBAYARAN'!$B:$B,WARNING!$M$20)</f>
        <v>0</v>
      </c>
      <c r="N47" s="321">
        <f>SUMIFS('RENCANA PEMBAYARAN'!$G:$G,'RENCANA PEMBAYARAN'!$H:$H,$L$19,'RENCANA PEMBAYARAN'!$D:$D,C47,'RENCANA PEMBAYARAN'!$E:$E,$D$6,'RENCANA PEMBAYARAN'!$B:$B,WARNING!$N$20)</f>
        <v>0</v>
      </c>
      <c r="O47" s="414">
        <f t="shared" si="2"/>
        <v>0</v>
      </c>
      <c r="P47" s="321">
        <f>+(SUMIFS('RENCANA PEMBAYARAN'!$G:$G,'RENCANA PEMBAYARAN'!$B:$B,$P$20,'RENCANA PEMBAYARAN'!$D:$D,C47,'RENCANA PEMBAYARAN'!$E:$E,$D$6))</f>
        <v>0</v>
      </c>
      <c r="Q47" s="321">
        <f>+(SUMIFS('RENCANA PEMBAYARAN'!$G:$G,'RENCANA PEMBAYARAN'!$B:$B,$Q$20,'RENCANA PEMBAYARAN'!$D:$D,C47,'RENCANA PEMBAYARAN'!$E:$E,$D$6))</f>
        <v>0</v>
      </c>
      <c r="R47" s="321">
        <f>+(SUMIFS('RENCANA PEMBAYARAN'!$G:$G,'RENCANA PEMBAYARAN'!$B:$B,$R$20,'RENCANA PEMBAYARAN'!$D:$D,C47,'RENCANA PEMBAYARAN'!$E:$E,$D$6))</f>
        <v>0</v>
      </c>
      <c r="S47" s="321">
        <f>+(SUMIFS('RENCANA PEMBAYARAN'!$G:$G,'RENCANA PEMBAYARAN'!$B:$B,$S$20,'RENCANA PEMBAYARAN'!$D:$D,C47,'RENCANA PEMBAYARAN'!$E:$E,$D$6))</f>
        <v>0</v>
      </c>
      <c r="T47" s="321">
        <f>+(SUMIFS('RENCANA PEMBAYARAN'!$G:$G,'RENCANA PEMBAYARAN'!$B:$B,$T$20,'RENCANA PEMBAYARAN'!$D:$D,C47,'RENCANA PEMBAYARAN'!$E:$E,$D$6))</f>
        <v>0</v>
      </c>
      <c r="U47" s="321">
        <f>+(SUMIFS('RENCANA PEMBAYARAN'!$G:$G,'RENCANA PEMBAYARAN'!$B:$B,$U$20,'RENCANA PEMBAYARAN'!$D:$D,C47,'RENCANA PEMBAYARAN'!$E:$E,$D$6))</f>
        <v>0</v>
      </c>
      <c r="V47" s="321">
        <f t="shared" si="3"/>
        <v>0</v>
      </c>
    </row>
    <row r="48" spans="2:22" ht="15.75">
      <c r="B48" s="279">
        <v>28</v>
      </c>
      <c r="C48" s="96">
        <f t="shared" si="4"/>
        <v>42967</v>
      </c>
      <c r="D48" s="321">
        <f>SUMIFS('RENCANA PEMBAYARAN'!$G:$G,'RENCANA PEMBAYARAN'!$H:$H,$D$19,'RENCANA PEMBAYARAN'!$D:$D,C48,'RENCANA PEMBAYARAN'!$E:$E,$D$6,'RENCANA PEMBAYARAN'!$B:$B,WARNING!$D$20)</f>
        <v>0</v>
      </c>
      <c r="E48" s="321">
        <f>SUMIFS('RENCANA PEMBAYARAN'!$G:$G,'RENCANA PEMBAYARAN'!$H:$H,$D$19,'RENCANA PEMBAYARAN'!$D:$D,C48,'RENCANA PEMBAYARAN'!$E:$E,$D$6,'RENCANA PEMBAYARAN'!$B:$B,WARNING!$E$20)</f>
        <v>0</v>
      </c>
      <c r="F48" s="321">
        <f>SUMIFS('RENCANA PEMBAYARAN'!$G:$G,'RENCANA PEMBAYARAN'!$H:$H,$D$19,'RENCANA PEMBAYARAN'!$D:$D,C48,'RENCANA PEMBAYARAN'!$E:$E,$D$6,'RENCANA PEMBAYARAN'!$B:$B,WARNING!$F$20)</f>
        <v>0</v>
      </c>
      <c r="G48" s="412">
        <f t="shared" si="0"/>
        <v>0</v>
      </c>
      <c r="H48" s="321">
        <f>SUMIFS('RENCANA PEMBAYARAN'!$G:$G,'RENCANA PEMBAYARAN'!$H:$H,$H$19,'RENCANA PEMBAYARAN'!$D:$D,C48,'RENCANA PEMBAYARAN'!$E:$E,$D$6,'RENCANA PEMBAYARAN'!$B:$B,WARNING!$H$20)</f>
        <v>0</v>
      </c>
      <c r="I48" s="321">
        <f>SUMIFS('RENCANA PEMBAYARAN'!$G:$G,'RENCANA PEMBAYARAN'!$H:$H,$H$19,'RENCANA PEMBAYARAN'!$D:$D,C48,'RENCANA PEMBAYARAN'!$E:$E,$D$6,'RENCANA PEMBAYARAN'!$B:$B,WARNING!$I$20)</f>
        <v>0</v>
      </c>
      <c r="J48" s="321">
        <f>SUMIFS('RENCANA PEMBAYARAN'!$G:$G,'RENCANA PEMBAYARAN'!$H:$H,$H$19,'RENCANA PEMBAYARAN'!$D:$D,C48,'RENCANA PEMBAYARAN'!$E:$E,$D$6,'RENCANA PEMBAYARAN'!$B:$B,WARNING!$J$20)</f>
        <v>0</v>
      </c>
      <c r="K48" s="413">
        <f t="shared" si="1"/>
        <v>0</v>
      </c>
      <c r="L48" s="321">
        <f>SUMIFS('RENCANA PEMBAYARAN'!$G:$G,'RENCANA PEMBAYARAN'!$H:$H,$L$19,'RENCANA PEMBAYARAN'!$D:$D,C48,'RENCANA PEMBAYARAN'!$E:$E,$D$6,'RENCANA PEMBAYARAN'!$B:$B,WARNING!$L$20)</f>
        <v>0</v>
      </c>
      <c r="M48" s="321">
        <f>SUMIFS('RENCANA PEMBAYARAN'!$G:$G,'RENCANA PEMBAYARAN'!$H:$H,$L$19,'RENCANA PEMBAYARAN'!$D:$D,C48,'RENCANA PEMBAYARAN'!$E:$E,$D$6,'RENCANA PEMBAYARAN'!$B:$B,WARNING!$M$20)</f>
        <v>0</v>
      </c>
      <c r="N48" s="321">
        <f>SUMIFS('RENCANA PEMBAYARAN'!$G:$G,'RENCANA PEMBAYARAN'!$H:$H,$L$19,'RENCANA PEMBAYARAN'!$D:$D,C48,'RENCANA PEMBAYARAN'!$E:$E,$D$6,'RENCANA PEMBAYARAN'!$B:$B,WARNING!$N$20)</f>
        <v>0</v>
      </c>
      <c r="O48" s="414">
        <f t="shared" si="2"/>
        <v>0</v>
      </c>
      <c r="P48" s="321">
        <f>+(SUMIFS('RENCANA PEMBAYARAN'!$G:$G,'RENCANA PEMBAYARAN'!$B:$B,$P$20,'RENCANA PEMBAYARAN'!$D:$D,C48,'RENCANA PEMBAYARAN'!$E:$E,$D$6))</f>
        <v>0</v>
      </c>
      <c r="Q48" s="321">
        <f>+(SUMIFS('RENCANA PEMBAYARAN'!$G:$G,'RENCANA PEMBAYARAN'!$B:$B,$Q$20,'RENCANA PEMBAYARAN'!$D:$D,C48,'RENCANA PEMBAYARAN'!$E:$E,$D$6))</f>
        <v>0</v>
      </c>
      <c r="R48" s="321">
        <f>+(SUMIFS('RENCANA PEMBAYARAN'!$G:$G,'RENCANA PEMBAYARAN'!$B:$B,$R$20,'RENCANA PEMBAYARAN'!$D:$D,C48,'RENCANA PEMBAYARAN'!$E:$E,$D$6))</f>
        <v>0</v>
      </c>
      <c r="S48" s="321">
        <f>+(SUMIFS('RENCANA PEMBAYARAN'!$G:$G,'RENCANA PEMBAYARAN'!$B:$B,$S$20,'RENCANA PEMBAYARAN'!$D:$D,C48,'RENCANA PEMBAYARAN'!$E:$E,$D$6))</f>
        <v>0</v>
      </c>
      <c r="T48" s="321">
        <f>+(SUMIFS('RENCANA PEMBAYARAN'!$G:$G,'RENCANA PEMBAYARAN'!$B:$B,$T$20,'RENCANA PEMBAYARAN'!$D:$D,C48,'RENCANA PEMBAYARAN'!$E:$E,$D$6))</f>
        <v>0</v>
      </c>
      <c r="U48" s="321">
        <f>+(SUMIFS('RENCANA PEMBAYARAN'!$G:$G,'RENCANA PEMBAYARAN'!$B:$B,$U$20,'RENCANA PEMBAYARAN'!$D:$D,C48,'RENCANA PEMBAYARAN'!$E:$E,$D$6))</f>
        <v>0</v>
      </c>
      <c r="V48" s="321">
        <f t="shared" si="3"/>
        <v>0</v>
      </c>
    </row>
    <row r="49" spans="2:30" ht="15.75">
      <c r="B49" s="279">
        <v>29</v>
      </c>
      <c r="C49" s="96">
        <f t="shared" si="4"/>
        <v>42968</v>
      </c>
      <c r="D49" s="321">
        <f>SUMIFS('RENCANA PEMBAYARAN'!$G:$G,'RENCANA PEMBAYARAN'!$H:$H,$D$19,'RENCANA PEMBAYARAN'!$D:$D,C49,'RENCANA PEMBAYARAN'!$E:$E,$D$6,'RENCANA PEMBAYARAN'!$B:$B,WARNING!$D$20)</f>
        <v>0</v>
      </c>
      <c r="E49" s="321">
        <f>SUMIFS('RENCANA PEMBAYARAN'!$G:$G,'RENCANA PEMBAYARAN'!$H:$H,$D$19,'RENCANA PEMBAYARAN'!$D:$D,C49,'RENCANA PEMBAYARAN'!$E:$E,$D$6,'RENCANA PEMBAYARAN'!$B:$B,WARNING!$E$20)</f>
        <v>0</v>
      </c>
      <c r="F49" s="321">
        <f>SUMIFS('RENCANA PEMBAYARAN'!$G:$G,'RENCANA PEMBAYARAN'!$H:$H,$D$19,'RENCANA PEMBAYARAN'!$D:$D,C49,'RENCANA PEMBAYARAN'!$E:$E,$D$6,'RENCANA PEMBAYARAN'!$B:$B,WARNING!$F$20)</f>
        <v>0</v>
      </c>
      <c r="G49" s="412">
        <f t="shared" si="0"/>
        <v>0</v>
      </c>
      <c r="H49" s="321">
        <f>SUMIFS('RENCANA PEMBAYARAN'!$G:$G,'RENCANA PEMBAYARAN'!$H:$H,$H$19,'RENCANA PEMBAYARAN'!$D:$D,C49,'RENCANA PEMBAYARAN'!$E:$E,$D$6,'RENCANA PEMBAYARAN'!$B:$B,WARNING!$H$20)</f>
        <v>0</v>
      </c>
      <c r="I49" s="321">
        <f>SUMIFS('RENCANA PEMBAYARAN'!$G:$G,'RENCANA PEMBAYARAN'!$H:$H,$H$19,'RENCANA PEMBAYARAN'!$D:$D,C49,'RENCANA PEMBAYARAN'!$E:$E,$D$6,'RENCANA PEMBAYARAN'!$B:$B,WARNING!$I$20)</f>
        <v>0</v>
      </c>
      <c r="J49" s="321">
        <f>SUMIFS('RENCANA PEMBAYARAN'!$G:$G,'RENCANA PEMBAYARAN'!$H:$H,$H$19,'RENCANA PEMBAYARAN'!$D:$D,C49,'RENCANA PEMBAYARAN'!$E:$E,$D$6,'RENCANA PEMBAYARAN'!$B:$B,WARNING!$J$20)</f>
        <v>0</v>
      </c>
      <c r="K49" s="413">
        <f t="shared" si="1"/>
        <v>0</v>
      </c>
      <c r="L49" s="321">
        <f>SUMIFS('RENCANA PEMBAYARAN'!$G:$G,'RENCANA PEMBAYARAN'!$H:$H,$L$19,'RENCANA PEMBAYARAN'!$D:$D,C49,'RENCANA PEMBAYARAN'!$E:$E,$D$6,'RENCANA PEMBAYARAN'!$B:$B,WARNING!$L$20)</f>
        <v>0</v>
      </c>
      <c r="M49" s="321">
        <f>SUMIFS('RENCANA PEMBAYARAN'!$G:$G,'RENCANA PEMBAYARAN'!$H:$H,$L$19,'RENCANA PEMBAYARAN'!$D:$D,C49,'RENCANA PEMBAYARAN'!$E:$E,$D$6,'RENCANA PEMBAYARAN'!$B:$B,WARNING!$M$20)</f>
        <v>0</v>
      </c>
      <c r="N49" s="321">
        <f>SUMIFS('RENCANA PEMBAYARAN'!$G:$G,'RENCANA PEMBAYARAN'!$H:$H,$L$19,'RENCANA PEMBAYARAN'!$D:$D,C49,'RENCANA PEMBAYARAN'!$E:$E,$D$6,'RENCANA PEMBAYARAN'!$B:$B,WARNING!$N$20)</f>
        <v>0</v>
      </c>
      <c r="O49" s="414">
        <f t="shared" si="2"/>
        <v>0</v>
      </c>
      <c r="P49" s="321">
        <f>+(SUMIFS('RENCANA PEMBAYARAN'!$G:$G,'RENCANA PEMBAYARAN'!$B:$B,$P$20,'RENCANA PEMBAYARAN'!$D:$D,C49,'RENCANA PEMBAYARAN'!$E:$E,$D$6))</f>
        <v>0</v>
      </c>
      <c r="Q49" s="321">
        <f>+(SUMIFS('RENCANA PEMBAYARAN'!$G:$G,'RENCANA PEMBAYARAN'!$B:$B,$Q$20,'RENCANA PEMBAYARAN'!$D:$D,C49,'RENCANA PEMBAYARAN'!$E:$E,$D$6))</f>
        <v>0</v>
      </c>
      <c r="R49" s="321">
        <f>+(SUMIFS('RENCANA PEMBAYARAN'!$G:$G,'RENCANA PEMBAYARAN'!$B:$B,$R$20,'RENCANA PEMBAYARAN'!$D:$D,C49,'RENCANA PEMBAYARAN'!$E:$E,$D$6))</f>
        <v>0</v>
      </c>
      <c r="S49" s="321">
        <f>+(SUMIFS('RENCANA PEMBAYARAN'!$G:$G,'RENCANA PEMBAYARAN'!$B:$B,$S$20,'RENCANA PEMBAYARAN'!$D:$D,C49,'RENCANA PEMBAYARAN'!$E:$E,$D$6))</f>
        <v>0</v>
      </c>
      <c r="T49" s="321">
        <f>+(SUMIFS('RENCANA PEMBAYARAN'!$G:$G,'RENCANA PEMBAYARAN'!$B:$B,$T$20,'RENCANA PEMBAYARAN'!$D:$D,C49,'RENCANA PEMBAYARAN'!$E:$E,$D$6))</f>
        <v>0</v>
      </c>
      <c r="U49" s="321">
        <f>+(SUMIFS('RENCANA PEMBAYARAN'!$G:$G,'RENCANA PEMBAYARAN'!$B:$B,$U$20,'RENCANA PEMBAYARAN'!$D:$D,C49,'RENCANA PEMBAYARAN'!$E:$E,$D$6))</f>
        <v>0</v>
      </c>
      <c r="V49" s="321">
        <f t="shared" si="3"/>
        <v>0</v>
      </c>
    </row>
    <row r="50" spans="2:30" ht="15.75">
      <c r="B50" s="279">
        <v>30</v>
      </c>
      <c r="C50" s="96">
        <f t="shared" ref="C50:C59" si="5">+C49+1</f>
        <v>42969</v>
      </c>
      <c r="D50" s="321">
        <f>SUMIFS('RENCANA PEMBAYARAN'!$G:$G,'RENCANA PEMBAYARAN'!$H:$H,$D$19,'RENCANA PEMBAYARAN'!$D:$D,C50,'RENCANA PEMBAYARAN'!$E:$E,$D$6,'RENCANA PEMBAYARAN'!$B:$B,WARNING!$D$20)</f>
        <v>0</v>
      </c>
      <c r="E50" s="321">
        <f>SUMIFS('RENCANA PEMBAYARAN'!$G:$G,'RENCANA PEMBAYARAN'!$H:$H,$D$19,'RENCANA PEMBAYARAN'!$D:$D,C50,'RENCANA PEMBAYARAN'!$E:$E,$D$6,'RENCANA PEMBAYARAN'!$B:$B,WARNING!$E$20)</f>
        <v>0</v>
      </c>
      <c r="F50" s="321">
        <f>SUMIFS('RENCANA PEMBAYARAN'!$G:$G,'RENCANA PEMBAYARAN'!$H:$H,$D$19,'RENCANA PEMBAYARAN'!$D:$D,C50,'RENCANA PEMBAYARAN'!$E:$E,$D$6,'RENCANA PEMBAYARAN'!$B:$B,WARNING!$F$20)</f>
        <v>0</v>
      </c>
      <c r="G50" s="412">
        <f t="shared" si="0"/>
        <v>0</v>
      </c>
      <c r="H50" s="321">
        <f>SUMIFS('RENCANA PEMBAYARAN'!$G:$G,'RENCANA PEMBAYARAN'!$H:$H,$H$19,'RENCANA PEMBAYARAN'!$D:$D,C50,'RENCANA PEMBAYARAN'!$E:$E,$D$6,'RENCANA PEMBAYARAN'!$B:$B,WARNING!$H$20)</f>
        <v>0</v>
      </c>
      <c r="I50" s="321">
        <f>SUMIFS('RENCANA PEMBAYARAN'!$G:$G,'RENCANA PEMBAYARAN'!$H:$H,$H$19,'RENCANA PEMBAYARAN'!$D:$D,C50,'RENCANA PEMBAYARAN'!$E:$E,$D$6,'RENCANA PEMBAYARAN'!$B:$B,WARNING!$I$20)</f>
        <v>0</v>
      </c>
      <c r="J50" s="321">
        <f>SUMIFS('RENCANA PEMBAYARAN'!$G:$G,'RENCANA PEMBAYARAN'!$H:$H,$H$19,'RENCANA PEMBAYARAN'!$D:$D,C50,'RENCANA PEMBAYARAN'!$E:$E,$D$6,'RENCANA PEMBAYARAN'!$B:$B,WARNING!$J$20)</f>
        <v>0</v>
      </c>
      <c r="K50" s="413">
        <f t="shared" si="1"/>
        <v>0</v>
      </c>
      <c r="L50" s="321">
        <f>SUMIFS('RENCANA PEMBAYARAN'!$G:$G,'RENCANA PEMBAYARAN'!$H:$H,$L$19,'RENCANA PEMBAYARAN'!$D:$D,C50,'RENCANA PEMBAYARAN'!$E:$E,$D$6,'RENCANA PEMBAYARAN'!$B:$B,WARNING!$L$20)</f>
        <v>0</v>
      </c>
      <c r="M50" s="321">
        <f>SUMIFS('RENCANA PEMBAYARAN'!$G:$G,'RENCANA PEMBAYARAN'!$H:$H,$L$19,'RENCANA PEMBAYARAN'!$D:$D,C50,'RENCANA PEMBAYARAN'!$E:$E,$D$6,'RENCANA PEMBAYARAN'!$B:$B,WARNING!$M$20)</f>
        <v>0</v>
      </c>
      <c r="N50" s="321">
        <f>SUMIFS('RENCANA PEMBAYARAN'!$G:$G,'RENCANA PEMBAYARAN'!$H:$H,$L$19,'RENCANA PEMBAYARAN'!$D:$D,C50,'RENCANA PEMBAYARAN'!$E:$E,$D$6,'RENCANA PEMBAYARAN'!$B:$B,WARNING!$N$20)</f>
        <v>0</v>
      </c>
      <c r="O50" s="414">
        <f t="shared" si="2"/>
        <v>0</v>
      </c>
      <c r="P50" s="321">
        <f>+(SUMIFS('RENCANA PEMBAYARAN'!$G:$G,'RENCANA PEMBAYARAN'!$B:$B,$P$20,'RENCANA PEMBAYARAN'!$D:$D,C50,'RENCANA PEMBAYARAN'!$E:$E,$D$6))</f>
        <v>0</v>
      </c>
      <c r="Q50" s="321">
        <f>+(SUMIFS('RENCANA PEMBAYARAN'!$G:$G,'RENCANA PEMBAYARAN'!$B:$B,$Q$20,'RENCANA PEMBAYARAN'!$D:$D,C50,'RENCANA PEMBAYARAN'!$E:$E,$D$6))</f>
        <v>0</v>
      </c>
      <c r="R50" s="321">
        <f>+(SUMIFS('RENCANA PEMBAYARAN'!$G:$G,'RENCANA PEMBAYARAN'!$B:$B,$R$20,'RENCANA PEMBAYARAN'!$D:$D,C50,'RENCANA PEMBAYARAN'!$E:$E,$D$6))</f>
        <v>0</v>
      </c>
      <c r="S50" s="321">
        <f>+(SUMIFS('RENCANA PEMBAYARAN'!$G:$G,'RENCANA PEMBAYARAN'!$B:$B,$S$20,'RENCANA PEMBAYARAN'!$D:$D,C50,'RENCANA PEMBAYARAN'!$E:$E,$D$6))</f>
        <v>0</v>
      </c>
      <c r="T50" s="321">
        <f>+(SUMIFS('RENCANA PEMBAYARAN'!$G:$G,'RENCANA PEMBAYARAN'!$B:$B,$T$20,'RENCANA PEMBAYARAN'!$D:$D,C50,'RENCANA PEMBAYARAN'!$E:$E,$D$6))</f>
        <v>0</v>
      </c>
      <c r="U50" s="321">
        <f>+(SUMIFS('RENCANA PEMBAYARAN'!$G:$G,'RENCANA PEMBAYARAN'!$B:$B,$U$20,'RENCANA PEMBAYARAN'!$D:$D,C50,'RENCANA PEMBAYARAN'!$E:$E,$D$6))</f>
        <v>0</v>
      </c>
      <c r="V50" s="321">
        <f t="shared" si="3"/>
        <v>0</v>
      </c>
    </row>
    <row r="51" spans="2:30" ht="15.75">
      <c r="B51" s="279">
        <v>31</v>
      </c>
      <c r="C51" s="96">
        <f t="shared" si="5"/>
        <v>42970</v>
      </c>
      <c r="D51" s="321">
        <f>SUMIFS('RENCANA PEMBAYARAN'!$G:$G,'RENCANA PEMBAYARAN'!$H:$H,$D$19,'RENCANA PEMBAYARAN'!$D:$D,C51,'RENCANA PEMBAYARAN'!$E:$E,$D$6,'RENCANA PEMBAYARAN'!$B:$B,WARNING!$D$20)</f>
        <v>0</v>
      </c>
      <c r="E51" s="321">
        <f>SUMIFS('RENCANA PEMBAYARAN'!$G:$G,'RENCANA PEMBAYARAN'!$H:$H,$D$19,'RENCANA PEMBAYARAN'!$D:$D,C51,'RENCANA PEMBAYARAN'!$E:$E,$D$6,'RENCANA PEMBAYARAN'!$B:$B,WARNING!$E$20)</f>
        <v>0</v>
      </c>
      <c r="F51" s="321">
        <f>SUMIFS('RENCANA PEMBAYARAN'!$G:$G,'RENCANA PEMBAYARAN'!$H:$H,$D$19,'RENCANA PEMBAYARAN'!$D:$D,C51,'RENCANA PEMBAYARAN'!$E:$E,$D$6,'RENCANA PEMBAYARAN'!$B:$B,WARNING!$F$20)</f>
        <v>0</v>
      </c>
      <c r="G51" s="412">
        <f t="shared" si="0"/>
        <v>0</v>
      </c>
      <c r="H51" s="321">
        <f>SUMIFS('RENCANA PEMBAYARAN'!$G:$G,'RENCANA PEMBAYARAN'!$H:$H,$H$19,'RENCANA PEMBAYARAN'!$D:$D,C51,'RENCANA PEMBAYARAN'!$E:$E,$D$6,'RENCANA PEMBAYARAN'!$B:$B,WARNING!$H$20)</f>
        <v>0</v>
      </c>
      <c r="I51" s="321">
        <f>SUMIFS('RENCANA PEMBAYARAN'!$G:$G,'RENCANA PEMBAYARAN'!$H:$H,$H$19,'RENCANA PEMBAYARAN'!$D:$D,C51,'RENCANA PEMBAYARAN'!$E:$E,$D$6,'RENCANA PEMBAYARAN'!$B:$B,WARNING!$I$20)</f>
        <v>0</v>
      </c>
      <c r="J51" s="321">
        <f>SUMIFS('RENCANA PEMBAYARAN'!$G:$G,'RENCANA PEMBAYARAN'!$H:$H,$H$19,'RENCANA PEMBAYARAN'!$D:$D,C51,'RENCANA PEMBAYARAN'!$E:$E,$D$6,'RENCANA PEMBAYARAN'!$B:$B,WARNING!$J$20)</f>
        <v>0</v>
      </c>
      <c r="K51" s="413">
        <f t="shared" si="1"/>
        <v>0</v>
      </c>
      <c r="L51" s="321">
        <f>SUMIFS('RENCANA PEMBAYARAN'!$G:$G,'RENCANA PEMBAYARAN'!$H:$H,$L$19,'RENCANA PEMBAYARAN'!$D:$D,C51,'RENCANA PEMBAYARAN'!$E:$E,$D$6,'RENCANA PEMBAYARAN'!$B:$B,WARNING!$L$20)</f>
        <v>0</v>
      </c>
      <c r="M51" s="321">
        <f>SUMIFS('RENCANA PEMBAYARAN'!$G:$G,'RENCANA PEMBAYARAN'!$H:$H,$L$19,'RENCANA PEMBAYARAN'!$D:$D,C51,'RENCANA PEMBAYARAN'!$E:$E,$D$6,'RENCANA PEMBAYARAN'!$B:$B,WARNING!$M$20)</f>
        <v>0</v>
      </c>
      <c r="N51" s="321">
        <f>SUMIFS('RENCANA PEMBAYARAN'!$G:$G,'RENCANA PEMBAYARAN'!$H:$H,$L$19,'RENCANA PEMBAYARAN'!$D:$D,C51,'RENCANA PEMBAYARAN'!$E:$E,$D$6,'RENCANA PEMBAYARAN'!$B:$B,WARNING!$N$20)</f>
        <v>0</v>
      </c>
      <c r="O51" s="414">
        <f t="shared" si="2"/>
        <v>0</v>
      </c>
      <c r="P51" s="321">
        <f>+(SUMIFS('RENCANA PEMBAYARAN'!$G:$G,'RENCANA PEMBAYARAN'!$B:$B,$P$20,'RENCANA PEMBAYARAN'!$D:$D,C51,'RENCANA PEMBAYARAN'!$E:$E,$D$6))</f>
        <v>0</v>
      </c>
      <c r="Q51" s="321">
        <f>+(SUMIFS('RENCANA PEMBAYARAN'!$G:$G,'RENCANA PEMBAYARAN'!$B:$B,$Q$20,'RENCANA PEMBAYARAN'!$D:$D,C51,'RENCANA PEMBAYARAN'!$E:$E,$D$6))</f>
        <v>0</v>
      </c>
      <c r="R51" s="321">
        <f>+(SUMIFS('RENCANA PEMBAYARAN'!$G:$G,'RENCANA PEMBAYARAN'!$B:$B,$R$20,'RENCANA PEMBAYARAN'!$D:$D,C51,'RENCANA PEMBAYARAN'!$E:$E,$D$6))</f>
        <v>0</v>
      </c>
      <c r="S51" s="321">
        <f>+(SUMIFS('RENCANA PEMBAYARAN'!$G:$G,'RENCANA PEMBAYARAN'!$B:$B,$S$20,'RENCANA PEMBAYARAN'!$D:$D,C51,'RENCANA PEMBAYARAN'!$E:$E,$D$6))</f>
        <v>0</v>
      </c>
      <c r="T51" s="321">
        <f>+(SUMIFS('RENCANA PEMBAYARAN'!$G:$G,'RENCANA PEMBAYARAN'!$B:$B,$T$20,'RENCANA PEMBAYARAN'!$D:$D,C51,'RENCANA PEMBAYARAN'!$E:$E,$D$6))</f>
        <v>0</v>
      </c>
      <c r="U51" s="321">
        <f>+(SUMIFS('RENCANA PEMBAYARAN'!$G:$G,'RENCANA PEMBAYARAN'!$B:$B,$U$20,'RENCANA PEMBAYARAN'!$D:$D,C51,'RENCANA PEMBAYARAN'!$E:$E,$D$6))</f>
        <v>0</v>
      </c>
      <c r="V51" s="321">
        <f t="shared" si="3"/>
        <v>0</v>
      </c>
    </row>
    <row r="52" spans="2:30" ht="15.75">
      <c r="B52" s="279">
        <v>32</v>
      </c>
      <c r="C52" s="96">
        <f t="shared" si="5"/>
        <v>42971</v>
      </c>
      <c r="D52" s="321">
        <f>SUMIFS('RENCANA PEMBAYARAN'!$G:$G,'RENCANA PEMBAYARAN'!$H:$H,$D$19,'RENCANA PEMBAYARAN'!$D:$D,C52,'RENCANA PEMBAYARAN'!$E:$E,$D$6,'RENCANA PEMBAYARAN'!$B:$B,WARNING!$D$20)</f>
        <v>0</v>
      </c>
      <c r="E52" s="321">
        <f>SUMIFS('RENCANA PEMBAYARAN'!$G:$G,'RENCANA PEMBAYARAN'!$H:$H,$D$19,'RENCANA PEMBAYARAN'!$D:$D,C52,'RENCANA PEMBAYARAN'!$E:$E,$D$6,'RENCANA PEMBAYARAN'!$B:$B,WARNING!$E$20)</f>
        <v>0</v>
      </c>
      <c r="F52" s="321">
        <f>SUMIFS('RENCANA PEMBAYARAN'!$G:$G,'RENCANA PEMBAYARAN'!$H:$H,$D$19,'RENCANA PEMBAYARAN'!$D:$D,C52,'RENCANA PEMBAYARAN'!$E:$E,$D$6,'RENCANA PEMBAYARAN'!$B:$B,WARNING!$F$20)</f>
        <v>0</v>
      </c>
      <c r="G52" s="412">
        <f t="shared" si="0"/>
        <v>0</v>
      </c>
      <c r="H52" s="321">
        <f>SUMIFS('RENCANA PEMBAYARAN'!$G:$G,'RENCANA PEMBAYARAN'!$H:$H,$H$19,'RENCANA PEMBAYARAN'!$D:$D,C52,'RENCANA PEMBAYARAN'!$E:$E,$D$6,'RENCANA PEMBAYARAN'!$B:$B,WARNING!$H$20)</f>
        <v>0</v>
      </c>
      <c r="I52" s="321">
        <f>SUMIFS('RENCANA PEMBAYARAN'!$G:$G,'RENCANA PEMBAYARAN'!$H:$H,$H$19,'RENCANA PEMBAYARAN'!$D:$D,C52,'RENCANA PEMBAYARAN'!$E:$E,$D$6,'RENCANA PEMBAYARAN'!$B:$B,WARNING!$I$20)</f>
        <v>0</v>
      </c>
      <c r="J52" s="321">
        <f>SUMIFS('RENCANA PEMBAYARAN'!$G:$G,'RENCANA PEMBAYARAN'!$H:$H,$H$19,'RENCANA PEMBAYARAN'!$D:$D,C52,'RENCANA PEMBAYARAN'!$E:$E,$D$6,'RENCANA PEMBAYARAN'!$B:$B,WARNING!$J$20)</f>
        <v>0</v>
      </c>
      <c r="K52" s="413">
        <f t="shared" si="1"/>
        <v>0</v>
      </c>
      <c r="L52" s="321">
        <f>SUMIFS('RENCANA PEMBAYARAN'!$G:$G,'RENCANA PEMBAYARAN'!$H:$H,$L$19,'RENCANA PEMBAYARAN'!$D:$D,C52,'RENCANA PEMBAYARAN'!$E:$E,$D$6,'RENCANA PEMBAYARAN'!$B:$B,WARNING!$L$20)</f>
        <v>0</v>
      </c>
      <c r="M52" s="321">
        <f>SUMIFS('RENCANA PEMBAYARAN'!$G:$G,'RENCANA PEMBAYARAN'!$H:$H,$L$19,'RENCANA PEMBAYARAN'!$D:$D,C52,'RENCANA PEMBAYARAN'!$E:$E,$D$6,'RENCANA PEMBAYARAN'!$B:$B,WARNING!$M$20)</f>
        <v>0</v>
      </c>
      <c r="N52" s="321">
        <f>SUMIFS('RENCANA PEMBAYARAN'!$G:$G,'RENCANA PEMBAYARAN'!$H:$H,$L$19,'RENCANA PEMBAYARAN'!$D:$D,C52,'RENCANA PEMBAYARAN'!$E:$E,$D$6,'RENCANA PEMBAYARAN'!$B:$B,WARNING!$N$20)</f>
        <v>0</v>
      </c>
      <c r="O52" s="414">
        <f t="shared" si="2"/>
        <v>0</v>
      </c>
      <c r="P52" s="321">
        <f>+(SUMIFS('RENCANA PEMBAYARAN'!$G:$G,'RENCANA PEMBAYARAN'!$B:$B,$P$20,'RENCANA PEMBAYARAN'!$D:$D,C52,'RENCANA PEMBAYARAN'!$E:$E,$D$6))</f>
        <v>44336468.829999998</v>
      </c>
      <c r="Q52" s="321">
        <f>+(SUMIFS('RENCANA PEMBAYARAN'!$G:$G,'RENCANA PEMBAYARAN'!$B:$B,$Q$20,'RENCANA PEMBAYARAN'!$D:$D,C52,'RENCANA PEMBAYARAN'!$E:$E,$D$6))</f>
        <v>504124</v>
      </c>
      <c r="R52" s="321">
        <f>+(SUMIFS('RENCANA PEMBAYARAN'!$G:$G,'RENCANA PEMBAYARAN'!$B:$B,$R$20,'RENCANA PEMBAYARAN'!$D:$D,C52,'RENCANA PEMBAYARAN'!$E:$E,$D$6))</f>
        <v>4234837.34</v>
      </c>
      <c r="S52" s="321">
        <f>+(SUMIFS('RENCANA PEMBAYARAN'!$G:$G,'RENCANA PEMBAYARAN'!$B:$B,$S$20,'RENCANA PEMBAYARAN'!$D:$D,C52,'RENCANA PEMBAYARAN'!$E:$E,$D$6))</f>
        <v>11404.07</v>
      </c>
      <c r="T52" s="321">
        <f>+(SUMIFS('RENCANA PEMBAYARAN'!$G:$G,'RENCANA PEMBAYARAN'!$B:$B,$T$20,'RENCANA PEMBAYARAN'!$D:$D,C52,'RENCANA PEMBAYARAN'!$E:$E,$D$6))</f>
        <v>6832390.3600000003</v>
      </c>
      <c r="U52" s="321">
        <f>+(SUMIFS('RENCANA PEMBAYARAN'!$G:$G,'RENCANA PEMBAYARAN'!$B:$B,$U$20,'RENCANA PEMBAYARAN'!$D:$D,C52,'RENCANA PEMBAYARAN'!$E:$E,$D$6))</f>
        <v>0</v>
      </c>
      <c r="V52" s="321">
        <f t="shared" si="3"/>
        <v>0</v>
      </c>
    </row>
    <row r="53" spans="2:30" ht="15.75">
      <c r="B53" s="279">
        <v>33</v>
      </c>
      <c r="C53" s="96">
        <f t="shared" si="5"/>
        <v>42972</v>
      </c>
      <c r="D53" s="321">
        <f>SUMIFS('RENCANA PEMBAYARAN'!$G:$G,'RENCANA PEMBAYARAN'!$H:$H,$D$19,'RENCANA PEMBAYARAN'!$D:$D,C53,'RENCANA PEMBAYARAN'!$E:$E,$D$6,'RENCANA PEMBAYARAN'!$B:$B,WARNING!$D$20)</f>
        <v>0</v>
      </c>
      <c r="E53" s="321">
        <f>SUMIFS('RENCANA PEMBAYARAN'!$G:$G,'RENCANA PEMBAYARAN'!$H:$H,$D$19,'RENCANA PEMBAYARAN'!$D:$D,C53,'RENCANA PEMBAYARAN'!$E:$E,$D$6,'RENCANA PEMBAYARAN'!$B:$B,WARNING!$E$20)</f>
        <v>0</v>
      </c>
      <c r="F53" s="321">
        <f>SUMIFS('RENCANA PEMBAYARAN'!$G:$G,'RENCANA PEMBAYARAN'!$H:$H,$D$19,'RENCANA PEMBAYARAN'!$D:$D,C53,'RENCANA PEMBAYARAN'!$E:$E,$D$6,'RENCANA PEMBAYARAN'!$B:$B,WARNING!$F$20)</f>
        <v>0</v>
      </c>
      <c r="G53" s="412">
        <f t="shared" si="0"/>
        <v>0</v>
      </c>
      <c r="H53" s="321">
        <f>SUMIFS('RENCANA PEMBAYARAN'!$G:$G,'RENCANA PEMBAYARAN'!$H:$H,$H$19,'RENCANA PEMBAYARAN'!$D:$D,C53,'RENCANA PEMBAYARAN'!$E:$E,$D$6,'RENCANA PEMBAYARAN'!$B:$B,WARNING!$H$20)</f>
        <v>0</v>
      </c>
      <c r="I53" s="321">
        <f>SUMIFS('RENCANA PEMBAYARAN'!$G:$G,'RENCANA PEMBAYARAN'!$H:$H,$H$19,'RENCANA PEMBAYARAN'!$D:$D,C53,'RENCANA PEMBAYARAN'!$E:$E,$D$6,'RENCANA PEMBAYARAN'!$B:$B,WARNING!$I$20)</f>
        <v>0</v>
      </c>
      <c r="J53" s="321">
        <f>SUMIFS('RENCANA PEMBAYARAN'!$G:$G,'RENCANA PEMBAYARAN'!$H:$H,$H$19,'RENCANA PEMBAYARAN'!$D:$D,C53,'RENCANA PEMBAYARAN'!$E:$E,$D$6,'RENCANA PEMBAYARAN'!$B:$B,WARNING!$J$20)</f>
        <v>0</v>
      </c>
      <c r="K53" s="413">
        <f t="shared" si="1"/>
        <v>0</v>
      </c>
      <c r="L53" s="321">
        <f>SUMIFS('RENCANA PEMBAYARAN'!$G:$G,'RENCANA PEMBAYARAN'!$H:$H,$L$19,'RENCANA PEMBAYARAN'!$D:$D,C53,'RENCANA PEMBAYARAN'!$E:$E,$D$6,'RENCANA PEMBAYARAN'!$B:$B,WARNING!$L$20)</f>
        <v>0</v>
      </c>
      <c r="M53" s="321">
        <f>SUMIFS('RENCANA PEMBAYARAN'!$G:$G,'RENCANA PEMBAYARAN'!$H:$H,$L$19,'RENCANA PEMBAYARAN'!$D:$D,C53,'RENCANA PEMBAYARAN'!$E:$E,$D$6,'RENCANA PEMBAYARAN'!$B:$B,WARNING!$M$20)</f>
        <v>0</v>
      </c>
      <c r="N53" s="321">
        <f>SUMIFS('RENCANA PEMBAYARAN'!$G:$G,'RENCANA PEMBAYARAN'!$H:$H,$L$19,'RENCANA PEMBAYARAN'!$D:$D,C53,'RENCANA PEMBAYARAN'!$E:$E,$D$6,'RENCANA PEMBAYARAN'!$B:$B,WARNING!$N$20)</f>
        <v>0</v>
      </c>
      <c r="O53" s="414">
        <f t="shared" si="2"/>
        <v>0</v>
      </c>
      <c r="P53" s="321">
        <f>+(SUMIFS('RENCANA PEMBAYARAN'!$G:$G,'RENCANA PEMBAYARAN'!$B:$B,$P$20,'RENCANA PEMBAYARAN'!$D:$D,C53,'RENCANA PEMBAYARAN'!$E:$E,$D$6))</f>
        <v>7801752.4699999997</v>
      </c>
      <c r="Q53" s="321">
        <f>+(SUMIFS('RENCANA PEMBAYARAN'!$G:$G,'RENCANA PEMBAYARAN'!$B:$B,$Q$20,'RENCANA PEMBAYARAN'!$D:$D,C53,'RENCANA PEMBAYARAN'!$E:$E,$D$6))</f>
        <v>10412714.609999999</v>
      </c>
      <c r="R53" s="321">
        <f>+(SUMIFS('RENCANA PEMBAYARAN'!$G:$G,'RENCANA PEMBAYARAN'!$B:$B,$R$20,'RENCANA PEMBAYARAN'!$D:$D,C53,'RENCANA PEMBAYARAN'!$E:$E,$D$6))</f>
        <v>0</v>
      </c>
      <c r="S53" s="321">
        <f>+(SUMIFS('RENCANA PEMBAYARAN'!$G:$G,'RENCANA PEMBAYARAN'!$B:$B,$S$20,'RENCANA PEMBAYARAN'!$D:$D,C53,'RENCANA PEMBAYARAN'!$E:$E,$D$6))</f>
        <v>0</v>
      </c>
      <c r="T53" s="321">
        <f>+(SUMIFS('RENCANA PEMBAYARAN'!$G:$G,'RENCANA PEMBAYARAN'!$B:$B,$T$20,'RENCANA PEMBAYARAN'!$D:$D,C53,'RENCANA PEMBAYARAN'!$E:$E,$D$6))</f>
        <v>0</v>
      </c>
      <c r="U53" s="321">
        <f>+(SUMIFS('RENCANA PEMBAYARAN'!$G:$G,'RENCANA PEMBAYARAN'!$B:$B,$U$20,'RENCANA PEMBAYARAN'!$D:$D,C53,'RENCANA PEMBAYARAN'!$E:$E,$D$6))</f>
        <v>0</v>
      </c>
      <c r="V53" s="321">
        <f t="shared" si="3"/>
        <v>0</v>
      </c>
    </row>
    <row r="54" spans="2:30" ht="15.75">
      <c r="B54" s="279">
        <v>34</v>
      </c>
      <c r="C54" s="96">
        <f t="shared" si="5"/>
        <v>42973</v>
      </c>
      <c r="D54" s="321">
        <f>SUMIFS('RENCANA PEMBAYARAN'!$G:$G,'RENCANA PEMBAYARAN'!$H:$H,$D$19,'RENCANA PEMBAYARAN'!$D:$D,C54,'RENCANA PEMBAYARAN'!$E:$E,$D$6,'RENCANA PEMBAYARAN'!$B:$B,WARNING!$D$20)</f>
        <v>0</v>
      </c>
      <c r="E54" s="321">
        <f>SUMIFS('RENCANA PEMBAYARAN'!$G:$G,'RENCANA PEMBAYARAN'!$H:$H,$D$19,'RENCANA PEMBAYARAN'!$D:$D,C54,'RENCANA PEMBAYARAN'!$E:$E,$D$6,'RENCANA PEMBAYARAN'!$B:$B,WARNING!$E$20)</f>
        <v>0</v>
      </c>
      <c r="F54" s="321">
        <f>SUMIFS('RENCANA PEMBAYARAN'!$G:$G,'RENCANA PEMBAYARAN'!$H:$H,$D$19,'RENCANA PEMBAYARAN'!$D:$D,C54,'RENCANA PEMBAYARAN'!$E:$E,$D$6,'RENCANA PEMBAYARAN'!$B:$B,WARNING!$F$20)</f>
        <v>0</v>
      </c>
      <c r="G54" s="412">
        <f t="shared" si="0"/>
        <v>0</v>
      </c>
      <c r="H54" s="321">
        <f>SUMIFS('RENCANA PEMBAYARAN'!$G:$G,'RENCANA PEMBAYARAN'!$H:$H,$H$19,'RENCANA PEMBAYARAN'!$D:$D,C54,'RENCANA PEMBAYARAN'!$E:$E,$D$6,'RENCANA PEMBAYARAN'!$B:$B,WARNING!$H$20)</f>
        <v>0</v>
      </c>
      <c r="I54" s="321">
        <f>SUMIFS('RENCANA PEMBAYARAN'!$G:$G,'RENCANA PEMBAYARAN'!$H:$H,$H$19,'RENCANA PEMBAYARAN'!$D:$D,C54,'RENCANA PEMBAYARAN'!$E:$E,$D$6,'RENCANA PEMBAYARAN'!$B:$B,WARNING!$I$20)</f>
        <v>0</v>
      </c>
      <c r="J54" s="321">
        <f>SUMIFS('RENCANA PEMBAYARAN'!$G:$G,'RENCANA PEMBAYARAN'!$H:$H,$H$19,'RENCANA PEMBAYARAN'!$D:$D,C54,'RENCANA PEMBAYARAN'!$E:$E,$D$6,'RENCANA PEMBAYARAN'!$B:$B,WARNING!$J$20)</f>
        <v>0</v>
      </c>
      <c r="K54" s="413">
        <f t="shared" si="1"/>
        <v>0</v>
      </c>
      <c r="L54" s="321">
        <f>SUMIFS('RENCANA PEMBAYARAN'!$G:$G,'RENCANA PEMBAYARAN'!$H:$H,$L$19,'RENCANA PEMBAYARAN'!$D:$D,C54,'RENCANA PEMBAYARAN'!$E:$E,$D$6,'RENCANA PEMBAYARAN'!$B:$B,WARNING!$L$20)</f>
        <v>0</v>
      </c>
      <c r="M54" s="321">
        <f>SUMIFS('RENCANA PEMBAYARAN'!$G:$G,'RENCANA PEMBAYARAN'!$H:$H,$L$19,'RENCANA PEMBAYARAN'!$D:$D,C54,'RENCANA PEMBAYARAN'!$E:$E,$D$6,'RENCANA PEMBAYARAN'!$B:$B,WARNING!$M$20)</f>
        <v>0</v>
      </c>
      <c r="N54" s="321">
        <f>SUMIFS('RENCANA PEMBAYARAN'!$G:$G,'RENCANA PEMBAYARAN'!$H:$H,$L$19,'RENCANA PEMBAYARAN'!$D:$D,C54,'RENCANA PEMBAYARAN'!$E:$E,$D$6,'RENCANA PEMBAYARAN'!$B:$B,WARNING!$N$20)</f>
        <v>0</v>
      </c>
      <c r="O54" s="414">
        <f t="shared" si="2"/>
        <v>0</v>
      </c>
      <c r="P54" s="321">
        <f>+(SUMIFS('RENCANA PEMBAYARAN'!$G:$G,'RENCANA PEMBAYARAN'!$B:$B,$P$20,'RENCANA PEMBAYARAN'!$D:$D,C54,'RENCANA PEMBAYARAN'!$E:$E,$D$6))</f>
        <v>0</v>
      </c>
      <c r="Q54" s="321">
        <f>+(SUMIFS('RENCANA PEMBAYARAN'!$G:$G,'RENCANA PEMBAYARAN'!$B:$B,$Q$20,'RENCANA PEMBAYARAN'!$D:$D,C54,'RENCANA PEMBAYARAN'!$E:$E,$D$6))</f>
        <v>0</v>
      </c>
      <c r="R54" s="321">
        <f>+(SUMIFS('RENCANA PEMBAYARAN'!$G:$G,'RENCANA PEMBAYARAN'!$B:$B,$R$20,'RENCANA PEMBAYARAN'!$D:$D,C54,'RENCANA PEMBAYARAN'!$E:$E,$D$6))</f>
        <v>0</v>
      </c>
      <c r="S54" s="321">
        <f>+(SUMIFS('RENCANA PEMBAYARAN'!$G:$G,'RENCANA PEMBAYARAN'!$B:$B,$S$20,'RENCANA PEMBAYARAN'!$D:$D,C54,'RENCANA PEMBAYARAN'!$E:$E,$D$6))</f>
        <v>0</v>
      </c>
      <c r="T54" s="321">
        <f>+(SUMIFS('RENCANA PEMBAYARAN'!$G:$G,'RENCANA PEMBAYARAN'!$B:$B,$T$20,'RENCANA PEMBAYARAN'!$D:$D,C54,'RENCANA PEMBAYARAN'!$E:$E,$D$6))</f>
        <v>0</v>
      </c>
      <c r="U54" s="321">
        <f>+(SUMIFS('RENCANA PEMBAYARAN'!$G:$G,'RENCANA PEMBAYARAN'!$B:$B,$U$20,'RENCANA PEMBAYARAN'!$D:$D,C54,'RENCANA PEMBAYARAN'!$E:$E,$D$6))</f>
        <v>0</v>
      </c>
      <c r="V54" s="321">
        <f t="shared" si="3"/>
        <v>0</v>
      </c>
    </row>
    <row r="55" spans="2:30" ht="15.75">
      <c r="B55" s="279">
        <v>35</v>
      </c>
      <c r="C55" s="96">
        <f t="shared" si="5"/>
        <v>42974</v>
      </c>
      <c r="D55" s="321">
        <f>SUMIFS('RENCANA PEMBAYARAN'!$G:$G,'RENCANA PEMBAYARAN'!$H:$H,$D$19,'RENCANA PEMBAYARAN'!$D:$D,C55,'RENCANA PEMBAYARAN'!$E:$E,$D$6,'RENCANA PEMBAYARAN'!$B:$B,WARNING!$D$20)</f>
        <v>0</v>
      </c>
      <c r="E55" s="321">
        <f>SUMIFS('RENCANA PEMBAYARAN'!$G:$G,'RENCANA PEMBAYARAN'!$H:$H,$D$19,'RENCANA PEMBAYARAN'!$D:$D,C55,'RENCANA PEMBAYARAN'!$E:$E,$D$6,'RENCANA PEMBAYARAN'!$B:$B,WARNING!$E$20)</f>
        <v>0</v>
      </c>
      <c r="F55" s="321">
        <f>SUMIFS('RENCANA PEMBAYARAN'!$G:$G,'RENCANA PEMBAYARAN'!$H:$H,$D$19,'RENCANA PEMBAYARAN'!$D:$D,C55,'RENCANA PEMBAYARAN'!$E:$E,$D$6,'RENCANA PEMBAYARAN'!$B:$B,WARNING!$F$20)</f>
        <v>0</v>
      </c>
      <c r="G55" s="412">
        <f t="shared" si="0"/>
        <v>0</v>
      </c>
      <c r="H55" s="321">
        <f>SUMIFS('RENCANA PEMBAYARAN'!$G:$G,'RENCANA PEMBAYARAN'!$H:$H,$H$19,'RENCANA PEMBAYARAN'!$D:$D,C55,'RENCANA PEMBAYARAN'!$E:$E,$D$6,'RENCANA PEMBAYARAN'!$B:$B,WARNING!$H$20)</f>
        <v>0</v>
      </c>
      <c r="I55" s="321">
        <f>SUMIFS('RENCANA PEMBAYARAN'!$G:$G,'RENCANA PEMBAYARAN'!$H:$H,$H$19,'RENCANA PEMBAYARAN'!$D:$D,C55,'RENCANA PEMBAYARAN'!$E:$E,$D$6,'RENCANA PEMBAYARAN'!$B:$B,WARNING!$I$20)</f>
        <v>0</v>
      </c>
      <c r="J55" s="321">
        <f>SUMIFS('RENCANA PEMBAYARAN'!$G:$G,'RENCANA PEMBAYARAN'!$H:$H,$H$19,'RENCANA PEMBAYARAN'!$D:$D,C55,'RENCANA PEMBAYARAN'!$E:$E,$D$6,'RENCANA PEMBAYARAN'!$B:$B,WARNING!$J$20)</f>
        <v>0</v>
      </c>
      <c r="K55" s="413">
        <f t="shared" si="1"/>
        <v>0</v>
      </c>
      <c r="L55" s="321">
        <f>SUMIFS('RENCANA PEMBAYARAN'!$G:$G,'RENCANA PEMBAYARAN'!$H:$H,$L$19,'RENCANA PEMBAYARAN'!$D:$D,C55,'RENCANA PEMBAYARAN'!$E:$E,$D$6,'RENCANA PEMBAYARAN'!$B:$B,WARNING!$L$20)</f>
        <v>0</v>
      </c>
      <c r="M55" s="321">
        <f>SUMIFS('RENCANA PEMBAYARAN'!$G:$G,'RENCANA PEMBAYARAN'!$H:$H,$L$19,'RENCANA PEMBAYARAN'!$D:$D,C55,'RENCANA PEMBAYARAN'!$E:$E,$D$6,'RENCANA PEMBAYARAN'!$B:$B,WARNING!$M$20)</f>
        <v>0</v>
      </c>
      <c r="N55" s="321">
        <f>SUMIFS('RENCANA PEMBAYARAN'!$G:$G,'RENCANA PEMBAYARAN'!$H:$H,$L$19,'RENCANA PEMBAYARAN'!$D:$D,C55,'RENCANA PEMBAYARAN'!$E:$E,$D$6,'RENCANA PEMBAYARAN'!$B:$B,WARNING!$N$20)</f>
        <v>0</v>
      </c>
      <c r="O55" s="414">
        <f t="shared" si="2"/>
        <v>0</v>
      </c>
      <c r="P55" s="321">
        <f>+(SUMIFS('RENCANA PEMBAYARAN'!$G:$G,'RENCANA PEMBAYARAN'!$B:$B,$P$20,'RENCANA PEMBAYARAN'!$D:$D,C55,'RENCANA PEMBAYARAN'!$E:$E,$D$6))</f>
        <v>0</v>
      </c>
      <c r="Q55" s="321">
        <f>+(SUMIFS('RENCANA PEMBAYARAN'!$G:$G,'RENCANA PEMBAYARAN'!$B:$B,$Q$20,'RENCANA PEMBAYARAN'!$D:$D,C55,'RENCANA PEMBAYARAN'!$E:$E,$D$6))</f>
        <v>0</v>
      </c>
      <c r="R55" s="321">
        <f>+(SUMIFS('RENCANA PEMBAYARAN'!$G:$G,'RENCANA PEMBAYARAN'!$B:$B,$R$20,'RENCANA PEMBAYARAN'!$D:$D,C55,'RENCANA PEMBAYARAN'!$E:$E,$D$6))</f>
        <v>0</v>
      </c>
      <c r="S55" s="321">
        <f>+(SUMIFS('RENCANA PEMBAYARAN'!$G:$G,'RENCANA PEMBAYARAN'!$B:$B,$S$20,'RENCANA PEMBAYARAN'!$D:$D,C55,'RENCANA PEMBAYARAN'!$E:$E,$D$6))</f>
        <v>0</v>
      </c>
      <c r="T55" s="321">
        <f>+(SUMIFS('RENCANA PEMBAYARAN'!$G:$G,'RENCANA PEMBAYARAN'!$B:$B,$T$20,'RENCANA PEMBAYARAN'!$D:$D,C55,'RENCANA PEMBAYARAN'!$E:$E,$D$6))</f>
        <v>530701.57999999996</v>
      </c>
      <c r="U55" s="321">
        <f>+(SUMIFS('RENCANA PEMBAYARAN'!$G:$G,'RENCANA PEMBAYARAN'!$B:$B,$U$20,'RENCANA PEMBAYARAN'!$D:$D,C55,'RENCANA PEMBAYARAN'!$E:$E,$D$6))</f>
        <v>0</v>
      </c>
      <c r="V55" s="321">
        <f t="shared" si="3"/>
        <v>0</v>
      </c>
    </row>
    <row r="56" spans="2:30" ht="15.75">
      <c r="B56" s="279">
        <v>36</v>
      </c>
      <c r="C56" s="96">
        <f t="shared" si="5"/>
        <v>42975</v>
      </c>
      <c r="D56" s="321">
        <f>SUMIFS('RENCANA PEMBAYARAN'!$G:$G,'RENCANA PEMBAYARAN'!$H:$H,$D$19,'RENCANA PEMBAYARAN'!$D:$D,C56,'RENCANA PEMBAYARAN'!$E:$E,$D$6,'RENCANA PEMBAYARAN'!$B:$B,WARNING!$D$20)</f>
        <v>0</v>
      </c>
      <c r="E56" s="321">
        <f>SUMIFS('RENCANA PEMBAYARAN'!$G:$G,'RENCANA PEMBAYARAN'!$H:$H,$D$19,'RENCANA PEMBAYARAN'!$D:$D,C56,'RENCANA PEMBAYARAN'!$E:$E,$D$6,'RENCANA PEMBAYARAN'!$B:$B,WARNING!$E$20)</f>
        <v>0</v>
      </c>
      <c r="F56" s="321">
        <f>SUMIFS('RENCANA PEMBAYARAN'!$G:$G,'RENCANA PEMBAYARAN'!$H:$H,$D$19,'RENCANA PEMBAYARAN'!$D:$D,C56,'RENCANA PEMBAYARAN'!$E:$E,$D$6,'RENCANA PEMBAYARAN'!$B:$B,WARNING!$F$20)</f>
        <v>0</v>
      </c>
      <c r="G56" s="412">
        <f t="shared" si="0"/>
        <v>0</v>
      </c>
      <c r="H56" s="321">
        <f>SUMIFS('RENCANA PEMBAYARAN'!$G:$G,'RENCANA PEMBAYARAN'!$H:$H,$H$19,'RENCANA PEMBAYARAN'!$D:$D,C56,'RENCANA PEMBAYARAN'!$E:$E,$D$6,'RENCANA PEMBAYARAN'!$B:$B,WARNING!$H$20)</f>
        <v>0</v>
      </c>
      <c r="I56" s="321">
        <f>SUMIFS('RENCANA PEMBAYARAN'!$G:$G,'RENCANA PEMBAYARAN'!$H:$H,$H$19,'RENCANA PEMBAYARAN'!$D:$D,C56,'RENCANA PEMBAYARAN'!$E:$E,$D$6,'RENCANA PEMBAYARAN'!$B:$B,WARNING!$I$20)</f>
        <v>0</v>
      </c>
      <c r="J56" s="321">
        <f>SUMIFS('RENCANA PEMBAYARAN'!$G:$G,'RENCANA PEMBAYARAN'!$H:$H,$H$19,'RENCANA PEMBAYARAN'!$D:$D,C56,'RENCANA PEMBAYARAN'!$E:$E,$D$6,'RENCANA PEMBAYARAN'!$B:$B,WARNING!$J$20)</f>
        <v>0</v>
      </c>
      <c r="K56" s="413">
        <f t="shared" si="1"/>
        <v>0</v>
      </c>
      <c r="L56" s="321">
        <f>SUMIFS('RENCANA PEMBAYARAN'!$G:$G,'RENCANA PEMBAYARAN'!$H:$H,$L$19,'RENCANA PEMBAYARAN'!$D:$D,C56,'RENCANA PEMBAYARAN'!$E:$E,$D$6,'RENCANA PEMBAYARAN'!$B:$B,WARNING!$L$20)</f>
        <v>0</v>
      </c>
      <c r="M56" s="321">
        <f>SUMIFS('RENCANA PEMBAYARAN'!$G:$G,'RENCANA PEMBAYARAN'!$H:$H,$L$19,'RENCANA PEMBAYARAN'!$D:$D,C56,'RENCANA PEMBAYARAN'!$E:$E,$D$6,'RENCANA PEMBAYARAN'!$B:$B,WARNING!$M$20)</f>
        <v>0</v>
      </c>
      <c r="N56" s="321">
        <f>SUMIFS('RENCANA PEMBAYARAN'!$G:$G,'RENCANA PEMBAYARAN'!$H:$H,$L$19,'RENCANA PEMBAYARAN'!$D:$D,C56,'RENCANA PEMBAYARAN'!$E:$E,$D$6,'RENCANA PEMBAYARAN'!$B:$B,WARNING!$N$20)</f>
        <v>0</v>
      </c>
      <c r="O56" s="414">
        <f t="shared" si="2"/>
        <v>0</v>
      </c>
      <c r="P56" s="321">
        <f>+(SUMIFS('RENCANA PEMBAYARAN'!$G:$G,'RENCANA PEMBAYARAN'!$B:$B,$P$20,'RENCANA PEMBAYARAN'!$D:$D,C56,'RENCANA PEMBAYARAN'!$E:$E,$D$6))</f>
        <v>4503828.0999999996</v>
      </c>
      <c r="Q56" s="321">
        <f>+(SUMIFS('RENCANA PEMBAYARAN'!$G:$G,'RENCANA PEMBAYARAN'!$B:$B,$Q$20,'RENCANA PEMBAYARAN'!$D:$D,C56,'RENCANA PEMBAYARAN'!$E:$E,$D$6))</f>
        <v>0</v>
      </c>
      <c r="R56" s="321">
        <f>+(SUMIFS('RENCANA PEMBAYARAN'!$G:$G,'RENCANA PEMBAYARAN'!$B:$B,$R$20,'RENCANA PEMBAYARAN'!$D:$D,C56,'RENCANA PEMBAYARAN'!$E:$E,$D$6))</f>
        <v>0</v>
      </c>
      <c r="S56" s="321">
        <f>+(SUMIFS('RENCANA PEMBAYARAN'!$G:$G,'RENCANA PEMBAYARAN'!$B:$B,$S$20,'RENCANA PEMBAYARAN'!$D:$D,C56,'RENCANA PEMBAYARAN'!$E:$E,$D$6))</f>
        <v>0</v>
      </c>
      <c r="T56" s="321">
        <f>+(SUMIFS('RENCANA PEMBAYARAN'!$G:$G,'RENCANA PEMBAYARAN'!$B:$B,$T$20,'RENCANA PEMBAYARAN'!$D:$D,C56,'RENCANA PEMBAYARAN'!$E:$E,$D$6))</f>
        <v>0</v>
      </c>
      <c r="U56" s="321">
        <f>+(SUMIFS('RENCANA PEMBAYARAN'!$G:$G,'RENCANA PEMBAYARAN'!$B:$B,$U$20,'RENCANA PEMBAYARAN'!$D:$D,C56,'RENCANA PEMBAYARAN'!$E:$E,$D$6))</f>
        <v>0</v>
      </c>
      <c r="V56" s="321">
        <f t="shared" si="3"/>
        <v>0</v>
      </c>
    </row>
    <row r="57" spans="2:30" ht="15.75">
      <c r="B57" s="279">
        <v>37</v>
      </c>
      <c r="C57" s="96">
        <f t="shared" si="5"/>
        <v>42976</v>
      </c>
      <c r="D57" s="321">
        <f>SUMIFS('RENCANA PEMBAYARAN'!$G:$G,'RENCANA PEMBAYARAN'!$H:$H,$D$19,'RENCANA PEMBAYARAN'!$D:$D,C57,'RENCANA PEMBAYARAN'!$E:$E,$D$6,'RENCANA PEMBAYARAN'!$B:$B,WARNING!$D$20)</f>
        <v>0</v>
      </c>
      <c r="E57" s="321">
        <f>SUMIFS('RENCANA PEMBAYARAN'!$G:$G,'RENCANA PEMBAYARAN'!$H:$H,$D$19,'RENCANA PEMBAYARAN'!$D:$D,C57,'RENCANA PEMBAYARAN'!$E:$E,$D$6,'RENCANA PEMBAYARAN'!$B:$B,WARNING!$E$20)</f>
        <v>0</v>
      </c>
      <c r="F57" s="321">
        <f>SUMIFS('RENCANA PEMBAYARAN'!$G:$G,'RENCANA PEMBAYARAN'!$H:$H,$D$19,'RENCANA PEMBAYARAN'!$D:$D,C57,'RENCANA PEMBAYARAN'!$E:$E,$D$6,'RENCANA PEMBAYARAN'!$B:$B,WARNING!$F$20)</f>
        <v>0</v>
      </c>
      <c r="G57" s="412">
        <f t="shared" si="0"/>
        <v>0</v>
      </c>
      <c r="H57" s="321">
        <f>SUMIFS('RENCANA PEMBAYARAN'!$G:$G,'RENCANA PEMBAYARAN'!$H:$H,$H$19,'RENCANA PEMBAYARAN'!$D:$D,C57,'RENCANA PEMBAYARAN'!$E:$E,$D$6,'RENCANA PEMBAYARAN'!$B:$B,WARNING!$H$20)</f>
        <v>0</v>
      </c>
      <c r="I57" s="321">
        <f>SUMIFS('RENCANA PEMBAYARAN'!$G:$G,'RENCANA PEMBAYARAN'!$H:$H,$H$19,'RENCANA PEMBAYARAN'!$D:$D,C57,'RENCANA PEMBAYARAN'!$E:$E,$D$6,'RENCANA PEMBAYARAN'!$B:$B,WARNING!$I$20)</f>
        <v>0</v>
      </c>
      <c r="J57" s="321">
        <f>SUMIFS('RENCANA PEMBAYARAN'!$G:$G,'RENCANA PEMBAYARAN'!$H:$H,$H$19,'RENCANA PEMBAYARAN'!$D:$D,C57,'RENCANA PEMBAYARAN'!$E:$E,$D$6,'RENCANA PEMBAYARAN'!$B:$B,WARNING!$J$20)</f>
        <v>0</v>
      </c>
      <c r="K57" s="413">
        <f t="shared" si="1"/>
        <v>0</v>
      </c>
      <c r="L57" s="321">
        <f>SUMIFS('RENCANA PEMBAYARAN'!$G:$G,'RENCANA PEMBAYARAN'!$H:$H,$L$19,'RENCANA PEMBAYARAN'!$D:$D,C57,'RENCANA PEMBAYARAN'!$E:$E,$D$6,'RENCANA PEMBAYARAN'!$B:$B,WARNING!$L$20)</f>
        <v>0</v>
      </c>
      <c r="M57" s="321">
        <f>SUMIFS('RENCANA PEMBAYARAN'!$G:$G,'RENCANA PEMBAYARAN'!$H:$H,$L$19,'RENCANA PEMBAYARAN'!$D:$D,C57,'RENCANA PEMBAYARAN'!$E:$E,$D$6,'RENCANA PEMBAYARAN'!$B:$B,WARNING!$M$20)</f>
        <v>600437.89627857285</v>
      </c>
      <c r="N57" s="321">
        <f>SUMIFS('RENCANA PEMBAYARAN'!$G:$G,'RENCANA PEMBAYARAN'!$H:$H,$L$19,'RENCANA PEMBAYARAN'!$D:$D,C57,'RENCANA PEMBAYARAN'!$E:$E,$D$6,'RENCANA PEMBAYARAN'!$B:$B,WARNING!$N$20)</f>
        <v>0</v>
      </c>
      <c r="O57" s="414">
        <f t="shared" si="2"/>
        <v>600437.89627857285</v>
      </c>
      <c r="P57" s="321">
        <f>+(SUMIFS('RENCANA PEMBAYARAN'!$G:$G,'RENCANA PEMBAYARAN'!$B:$B,$P$20,'RENCANA PEMBAYARAN'!$D:$D,C57,'RENCANA PEMBAYARAN'!$E:$E,$D$6))</f>
        <v>9696373.4700000007</v>
      </c>
      <c r="Q57" s="321">
        <f>+(SUMIFS('RENCANA PEMBAYARAN'!$G:$G,'RENCANA PEMBAYARAN'!$B:$B,$Q$20,'RENCANA PEMBAYARAN'!$D:$D,C57,'RENCANA PEMBAYARAN'!$E:$E,$D$6))</f>
        <v>0</v>
      </c>
      <c r="R57" s="321">
        <f>+(SUMIFS('RENCANA PEMBAYARAN'!$G:$G,'RENCANA PEMBAYARAN'!$B:$B,$R$20,'RENCANA PEMBAYARAN'!$D:$D,C57,'RENCANA PEMBAYARAN'!$E:$E,$D$6))</f>
        <v>0</v>
      </c>
      <c r="S57" s="321">
        <f>+(SUMIFS('RENCANA PEMBAYARAN'!$G:$G,'RENCANA PEMBAYARAN'!$B:$B,$S$20,'RENCANA PEMBAYARAN'!$D:$D,C57,'RENCANA PEMBAYARAN'!$E:$E,$D$6))</f>
        <v>0</v>
      </c>
      <c r="T57" s="321">
        <f>+(SUMIFS('RENCANA PEMBAYARAN'!$G:$G,'RENCANA PEMBAYARAN'!$B:$B,$T$20,'RENCANA PEMBAYARAN'!$D:$D,C57,'RENCANA PEMBAYARAN'!$E:$E,$D$6))</f>
        <v>0</v>
      </c>
      <c r="U57" s="321">
        <f>+(SUMIFS('RENCANA PEMBAYARAN'!$G:$G,'RENCANA PEMBAYARAN'!$B:$B,$U$20,'RENCANA PEMBAYARAN'!$D:$D,C57,'RENCANA PEMBAYARAN'!$E:$E,$D$6))</f>
        <v>0</v>
      </c>
      <c r="V57" s="321">
        <f t="shared" si="3"/>
        <v>600437.89627857285</v>
      </c>
    </row>
    <row r="58" spans="2:30" ht="15.75">
      <c r="B58" s="279">
        <v>38</v>
      </c>
      <c r="C58" s="96">
        <f t="shared" si="5"/>
        <v>42977</v>
      </c>
      <c r="D58" s="321">
        <f>SUMIFS('RENCANA PEMBAYARAN'!$G:$G,'RENCANA PEMBAYARAN'!$H:$H,$D$19,'RENCANA PEMBAYARAN'!$D:$D,C58,'RENCANA PEMBAYARAN'!$E:$E,$D$6,'RENCANA PEMBAYARAN'!$B:$B,WARNING!$D$20)</f>
        <v>0</v>
      </c>
      <c r="E58" s="321">
        <f>SUMIFS('RENCANA PEMBAYARAN'!$G:$G,'RENCANA PEMBAYARAN'!$H:$H,$D$19,'RENCANA PEMBAYARAN'!$D:$D,C58,'RENCANA PEMBAYARAN'!$E:$E,$D$6,'RENCANA PEMBAYARAN'!$B:$B,WARNING!$E$20)</f>
        <v>0</v>
      </c>
      <c r="F58" s="321">
        <f>SUMIFS('RENCANA PEMBAYARAN'!$G:$G,'RENCANA PEMBAYARAN'!$H:$H,$D$19,'RENCANA PEMBAYARAN'!$D:$D,C58,'RENCANA PEMBAYARAN'!$E:$E,$D$6,'RENCANA PEMBAYARAN'!$B:$B,WARNING!$F$20)</f>
        <v>0</v>
      </c>
      <c r="G58" s="412">
        <f t="shared" si="0"/>
        <v>0</v>
      </c>
      <c r="H58" s="321">
        <f>SUMIFS('RENCANA PEMBAYARAN'!$G:$G,'RENCANA PEMBAYARAN'!$H:$H,$H$19,'RENCANA PEMBAYARAN'!$D:$D,C58,'RENCANA PEMBAYARAN'!$E:$E,$D$6,'RENCANA PEMBAYARAN'!$B:$B,WARNING!$H$20)</f>
        <v>0</v>
      </c>
      <c r="I58" s="321">
        <f>SUMIFS('RENCANA PEMBAYARAN'!$G:$G,'RENCANA PEMBAYARAN'!$H:$H,$H$19,'RENCANA PEMBAYARAN'!$D:$D,C58,'RENCANA PEMBAYARAN'!$E:$E,$D$6,'RENCANA PEMBAYARAN'!$B:$B,WARNING!$I$20)</f>
        <v>0</v>
      </c>
      <c r="J58" s="321">
        <f>SUMIFS('RENCANA PEMBAYARAN'!$G:$G,'RENCANA PEMBAYARAN'!$H:$H,$H$19,'RENCANA PEMBAYARAN'!$D:$D,C58,'RENCANA PEMBAYARAN'!$E:$E,$D$6,'RENCANA PEMBAYARAN'!$B:$B,WARNING!$J$20)</f>
        <v>0</v>
      </c>
      <c r="K58" s="413">
        <f t="shared" si="1"/>
        <v>0</v>
      </c>
      <c r="L58" s="321">
        <f>SUMIFS('RENCANA PEMBAYARAN'!$G:$G,'RENCANA PEMBAYARAN'!$H:$H,$L$19,'RENCANA PEMBAYARAN'!$D:$D,C58,'RENCANA PEMBAYARAN'!$E:$E,$D$6,'RENCANA PEMBAYARAN'!$B:$B,WARNING!$L$20)</f>
        <v>0</v>
      </c>
      <c r="M58" s="321">
        <f>SUMIFS('RENCANA PEMBAYARAN'!$G:$G,'RENCANA PEMBAYARAN'!$H:$H,$L$19,'RENCANA PEMBAYARAN'!$D:$D,C58,'RENCANA PEMBAYARAN'!$E:$E,$D$6,'RENCANA PEMBAYARAN'!$B:$B,WARNING!$M$20)</f>
        <v>0</v>
      </c>
      <c r="N58" s="321">
        <f>SUMIFS('RENCANA PEMBAYARAN'!$G:$G,'RENCANA PEMBAYARAN'!$H:$H,$L$19,'RENCANA PEMBAYARAN'!$D:$D,C58,'RENCANA PEMBAYARAN'!$E:$E,$D$6,'RENCANA PEMBAYARAN'!$B:$B,WARNING!$N$20)</f>
        <v>0</v>
      </c>
      <c r="O58" s="414">
        <f t="shared" si="2"/>
        <v>0</v>
      </c>
      <c r="P58" s="321">
        <f>+(SUMIFS('RENCANA PEMBAYARAN'!$G:$G,'RENCANA PEMBAYARAN'!$B:$B,$P$20,'RENCANA PEMBAYARAN'!$D:$D,C58,'RENCANA PEMBAYARAN'!$E:$E,$D$6))</f>
        <v>10832915.1</v>
      </c>
      <c r="Q58" s="321">
        <f>+(SUMIFS('RENCANA PEMBAYARAN'!$G:$G,'RENCANA PEMBAYARAN'!$B:$B,$Q$20,'RENCANA PEMBAYARAN'!$D:$D,C58,'RENCANA PEMBAYARAN'!$E:$E,$D$6))</f>
        <v>0</v>
      </c>
      <c r="R58" s="321">
        <f>+(SUMIFS('RENCANA PEMBAYARAN'!$G:$G,'RENCANA PEMBAYARAN'!$B:$B,$R$20,'RENCANA PEMBAYARAN'!$D:$D,C58,'RENCANA PEMBAYARAN'!$E:$E,$D$6))</f>
        <v>90530028.080000013</v>
      </c>
      <c r="S58" s="321">
        <f>+(SUMIFS('RENCANA PEMBAYARAN'!$G:$G,'RENCANA PEMBAYARAN'!$B:$B,$S$20,'RENCANA PEMBAYARAN'!$D:$D,C58,'RENCANA PEMBAYARAN'!$E:$E,$D$6))</f>
        <v>0</v>
      </c>
      <c r="T58" s="321">
        <f>+(SUMIFS('RENCANA PEMBAYARAN'!$G:$G,'RENCANA PEMBAYARAN'!$B:$B,$T$20,'RENCANA PEMBAYARAN'!$D:$D,C58,'RENCANA PEMBAYARAN'!$E:$E,$D$6))</f>
        <v>6289677.4100000001</v>
      </c>
      <c r="U58" s="321">
        <f>+(SUMIFS('RENCANA PEMBAYARAN'!$G:$G,'RENCANA PEMBAYARAN'!$B:$B,$U$20,'RENCANA PEMBAYARAN'!$D:$D,C58,'RENCANA PEMBAYARAN'!$E:$E,$D$6))</f>
        <v>0</v>
      </c>
      <c r="V58" s="321">
        <f t="shared" si="3"/>
        <v>0</v>
      </c>
    </row>
    <row r="59" spans="2:30" ht="15.75">
      <c r="B59" s="279">
        <v>39</v>
      </c>
      <c r="C59" s="96">
        <f t="shared" si="5"/>
        <v>42978</v>
      </c>
      <c r="D59" s="321">
        <f>SUMIFS('RENCANA PEMBAYARAN'!$G:$G,'RENCANA PEMBAYARAN'!$H:$H,$D$19,'RENCANA PEMBAYARAN'!$D:$D,C59,'RENCANA PEMBAYARAN'!$E:$E,$D$6,'RENCANA PEMBAYARAN'!$B:$B,WARNING!$D$20)</f>
        <v>0</v>
      </c>
      <c r="E59" s="321">
        <f>SUMIFS('RENCANA PEMBAYARAN'!$G:$G,'RENCANA PEMBAYARAN'!$H:$H,$D$19,'RENCANA PEMBAYARAN'!$D:$D,C59,'RENCANA PEMBAYARAN'!$E:$E,$D$6,'RENCANA PEMBAYARAN'!$B:$B,WARNING!$E$20)</f>
        <v>0</v>
      </c>
      <c r="F59" s="321">
        <f>SUMIFS('RENCANA PEMBAYARAN'!$G:$G,'RENCANA PEMBAYARAN'!$H:$H,$D$19,'RENCANA PEMBAYARAN'!$D:$D,C59,'RENCANA PEMBAYARAN'!$E:$E,$D$6,'RENCANA PEMBAYARAN'!$B:$B,WARNING!$F$20)</f>
        <v>0</v>
      </c>
      <c r="G59" s="412">
        <f t="shared" si="0"/>
        <v>0</v>
      </c>
      <c r="H59" s="321">
        <f>SUMIFS('RENCANA PEMBAYARAN'!$G:$G,'RENCANA PEMBAYARAN'!$H:$H,$H$19,'RENCANA PEMBAYARAN'!$D:$D,C59,'RENCANA PEMBAYARAN'!$E:$E,$D$6,'RENCANA PEMBAYARAN'!$B:$B,WARNING!$H$20)</f>
        <v>0</v>
      </c>
      <c r="I59" s="321">
        <f>SUMIFS('RENCANA PEMBAYARAN'!$G:$G,'RENCANA PEMBAYARAN'!$H:$H,$H$19,'RENCANA PEMBAYARAN'!$D:$D,C59,'RENCANA PEMBAYARAN'!$E:$E,$D$6,'RENCANA PEMBAYARAN'!$B:$B,WARNING!$I$20)</f>
        <v>0</v>
      </c>
      <c r="J59" s="321">
        <f>SUMIFS('RENCANA PEMBAYARAN'!$G:$G,'RENCANA PEMBAYARAN'!$H:$H,$H$19,'RENCANA PEMBAYARAN'!$D:$D,C59,'RENCANA PEMBAYARAN'!$E:$E,$D$6,'RENCANA PEMBAYARAN'!$B:$B,WARNING!$J$20)</f>
        <v>0</v>
      </c>
      <c r="K59" s="413">
        <f t="shared" si="1"/>
        <v>0</v>
      </c>
      <c r="L59" s="321">
        <f>SUMIFS('RENCANA PEMBAYARAN'!$G:$G,'RENCANA PEMBAYARAN'!$H:$H,$L$19,'RENCANA PEMBAYARAN'!$D:$D,C59,'RENCANA PEMBAYARAN'!$E:$E,$D$6,'RENCANA PEMBAYARAN'!$B:$B,WARNING!$L$20)</f>
        <v>0</v>
      </c>
      <c r="M59" s="321">
        <f>SUMIFS('RENCANA PEMBAYARAN'!$G:$G,'RENCANA PEMBAYARAN'!$H:$H,$L$19,'RENCANA PEMBAYARAN'!$D:$D,C59,'RENCANA PEMBAYARAN'!$E:$E,$D$6,'RENCANA PEMBAYARAN'!$B:$B,WARNING!$M$20)</f>
        <v>0</v>
      </c>
      <c r="N59" s="321">
        <f>SUMIFS('RENCANA PEMBAYARAN'!$G:$G,'RENCANA PEMBAYARAN'!$H:$H,$L$19,'RENCANA PEMBAYARAN'!$D:$D,C59,'RENCANA PEMBAYARAN'!$E:$E,$D$6,'RENCANA PEMBAYARAN'!$B:$B,WARNING!$N$20)</f>
        <v>0</v>
      </c>
      <c r="O59" s="414">
        <f t="shared" si="2"/>
        <v>0</v>
      </c>
      <c r="P59" s="321">
        <f>+(SUMIFS('RENCANA PEMBAYARAN'!$G:$G,'RENCANA PEMBAYARAN'!$B:$B,$P$20,'RENCANA PEMBAYARAN'!$D:$D,C59,'RENCANA PEMBAYARAN'!$E:$E,$D$6))</f>
        <v>11859093.800000001</v>
      </c>
      <c r="Q59" s="321">
        <f>+(SUMIFS('RENCANA PEMBAYARAN'!$G:$G,'RENCANA PEMBAYARAN'!$B:$B,$Q$20,'RENCANA PEMBAYARAN'!$D:$D,C59,'RENCANA PEMBAYARAN'!$E:$E,$D$6))</f>
        <v>0</v>
      </c>
      <c r="R59" s="321">
        <f>+(SUMIFS('RENCANA PEMBAYARAN'!$G:$G,'RENCANA PEMBAYARAN'!$B:$B,$R$20,'RENCANA PEMBAYARAN'!$D:$D,C59,'RENCANA PEMBAYARAN'!$E:$E,$D$6))</f>
        <v>0</v>
      </c>
      <c r="S59" s="321">
        <f>+(SUMIFS('RENCANA PEMBAYARAN'!$G:$G,'RENCANA PEMBAYARAN'!$B:$B,$S$20,'RENCANA PEMBAYARAN'!$D:$D,C59,'RENCANA PEMBAYARAN'!$E:$E,$D$6))</f>
        <v>0</v>
      </c>
      <c r="T59" s="321">
        <f>+(SUMIFS('RENCANA PEMBAYARAN'!$G:$G,'RENCANA PEMBAYARAN'!$B:$B,$T$20,'RENCANA PEMBAYARAN'!$D:$D,C59,'RENCANA PEMBAYARAN'!$E:$E,$D$6))</f>
        <v>0</v>
      </c>
      <c r="U59" s="321">
        <f>+(SUMIFS('RENCANA PEMBAYARAN'!$G:$G,'RENCANA PEMBAYARAN'!$B:$B,$U$20,'RENCANA PEMBAYARAN'!$D:$D,C59,'RENCANA PEMBAYARAN'!$E:$E,$D$6))</f>
        <v>0</v>
      </c>
      <c r="V59" s="321">
        <f t="shared" si="3"/>
        <v>0</v>
      </c>
    </row>
    <row r="60" spans="2:30" ht="15.75" customHeight="1">
      <c r="B60" s="506" t="s">
        <v>14</v>
      </c>
      <c r="C60" s="506"/>
      <c r="D60" s="415">
        <f>SUM(D21:D59)</f>
        <v>0</v>
      </c>
      <c r="E60" s="415">
        <f>SUM(E21:E59)</f>
        <v>0</v>
      </c>
      <c r="F60" s="415">
        <f>SUM(F21:F59)</f>
        <v>0</v>
      </c>
      <c r="G60" s="554">
        <f>SUM(G21:G59)</f>
        <v>0</v>
      </c>
      <c r="H60" s="555">
        <f t="shared" ref="H60:V60" si="6">SUM(H21:H59)</f>
        <v>0</v>
      </c>
      <c r="I60" s="555">
        <f t="shared" si="6"/>
        <v>0</v>
      </c>
      <c r="J60" s="556">
        <f t="shared" si="6"/>
        <v>0</v>
      </c>
      <c r="K60" s="557">
        <f t="shared" si="6"/>
        <v>0</v>
      </c>
      <c r="L60" s="558">
        <f t="shared" si="6"/>
        <v>0</v>
      </c>
      <c r="M60" s="558">
        <f t="shared" si="6"/>
        <v>600437.89627857285</v>
      </c>
      <c r="N60" s="559">
        <f t="shared" si="6"/>
        <v>0</v>
      </c>
      <c r="O60" s="560">
        <f t="shared" si="6"/>
        <v>600437.89627857285</v>
      </c>
      <c r="P60" s="561">
        <f t="shared" si="6"/>
        <v>89030431.769999996</v>
      </c>
      <c r="Q60" s="561">
        <f t="shared" si="6"/>
        <v>10916838.609999999</v>
      </c>
      <c r="R60" s="562">
        <f t="shared" si="6"/>
        <v>94764865.420000017</v>
      </c>
      <c r="S60" s="415">
        <f t="shared" si="6"/>
        <v>11404.07</v>
      </c>
      <c r="T60" s="415">
        <f t="shared" si="6"/>
        <v>13652769.350000001</v>
      </c>
      <c r="U60" s="415">
        <f t="shared" si="6"/>
        <v>0</v>
      </c>
      <c r="V60" s="415">
        <f t="shared" si="6"/>
        <v>600437.89627857285</v>
      </c>
    </row>
    <row r="61" spans="2:30">
      <c r="AD61" s="191"/>
    </row>
  </sheetData>
  <mergeCells count="15">
    <mergeCell ref="B3:P3"/>
    <mergeCell ref="B17:V17"/>
    <mergeCell ref="B60:C60"/>
    <mergeCell ref="B11:C11"/>
    <mergeCell ref="B12:C12"/>
    <mergeCell ref="B4:P4"/>
    <mergeCell ref="G60:J60"/>
    <mergeCell ref="K60:N60"/>
    <mergeCell ref="O60:R60"/>
    <mergeCell ref="V19:V20"/>
    <mergeCell ref="B19:B20"/>
    <mergeCell ref="C19:C20"/>
    <mergeCell ref="D19:G19"/>
    <mergeCell ref="H19:K19"/>
    <mergeCell ref="L19:O19"/>
  </mergeCells>
  <pageMargins left="0.7" right="0.7" top="0.75" bottom="0.75" header="0.3" footer="0.3"/>
  <pageSetup scale="3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N111"/>
  <sheetViews>
    <sheetView topLeftCell="A62" zoomScale="85" zoomScaleNormal="85" workbookViewId="0">
      <selection activeCell="G85" sqref="G85"/>
    </sheetView>
  </sheetViews>
  <sheetFormatPr defaultRowHeight="12.75"/>
  <cols>
    <col min="2" max="2" width="35.85546875" customWidth="1"/>
    <col min="3" max="3" width="11.42578125" customWidth="1"/>
    <col min="4" max="4" width="16.28515625" customWidth="1"/>
    <col min="5" max="5" width="18.7109375" customWidth="1"/>
    <col min="6" max="6" width="12.42578125" customWidth="1"/>
    <col min="7" max="7" width="28.28515625" customWidth="1"/>
    <col min="8" max="8" width="18.140625" bestFit="1" customWidth="1"/>
    <col min="9" max="9" width="10.85546875" bestFit="1" customWidth="1"/>
    <col min="10" max="10" width="14.28515625" bestFit="1" customWidth="1"/>
    <col min="11" max="11" width="18.7109375" bestFit="1" customWidth="1"/>
    <col min="12" max="12" width="18.7109375" customWidth="1"/>
    <col min="13" max="13" width="18.42578125" customWidth="1"/>
    <col min="14" max="14" width="10" bestFit="1" customWidth="1"/>
  </cols>
  <sheetData>
    <row r="2" spans="2:14" ht="21">
      <c r="B2" s="553">
        <f>+RINCIAN!A3</f>
        <v>42971</v>
      </c>
      <c r="C2" s="553"/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3"/>
    </row>
    <row r="3" spans="2:14" ht="23.25">
      <c r="B3" s="570" t="s">
        <v>275</v>
      </c>
      <c r="C3" s="570"/>
      <c r="D3" s="570"/>
      <c r="E3" s="570"/>
      <c r="F3" s="570"/>
      <c r="G3" s="570"/>
      <c r="H3" s="570"/>
      <c r="I3" s="570"/>
      <c r="J3" s="570"/>
      <c r="K3" s="570"/>
      <c r="L3" s="570"/>
      <c r="M3" s="570"/>
      <c r="N3" s="570"/>
    </row>
    <row r="4" spans="2:14" ht="39">
      <c r="B4" s="216" t="s">
        <v>93</v>
      </c>
      <c r="C4" s="216" t="s">
        <v>94</v>
      </c>
      <c r="D4" s="216" t="s">
        <v>276</v>
      </c>
      <c r="E4" s="216" t="s">
        <v>277</v>
      </c>
      <c r="F4" s="216" t="s">
        <v>96</v>
      </c>
      <c r="G4" s="216" t="s">
        <v>278</v>
      </c>
      <c r="H4" s="216" t="s">
        <v>87</v>
      </c>
      <c r="I4" s="216" t="s">
        <v>70</v>
      </c>
      <c r="J4" s="216" t="s">
        <v>322</v>
      </c>
      <c r="K4" s="216" t="s">
        <v>323</v>
      </c>
      <c r="L4" s="216" t="s">
        <v>325</v>
      </c>
      <c r="M4" s="216" t="s">
        <v>324</v>
      </c>
      <c r="N4" s="216" t="s">
        <v>326</v>
      </c>
    </row>
    <row r="5" spans="2:14" ht="15.75" hidden="1">
      <c r="B5" s="195" t="s">
        <v>235</v>
      </c>
      <c r="C5" s="196" t="s">
        <v>97</v>
      </c>
      <c r="D5" s="197">
        <f t="shared" ref="D5:D11" si="0">+E5-2</f>
        <v>42722</v>
      </c>
      <c r="E5" s="197">
        <v>42724</v>
      </c>
      <c r="F5" s="198" t="s">
        <v>4</v>
      </c>
      <c r="G5" s="199">
        <v>2569270.1</v>
      </c>
      <c r="H5" s="199"/>
      <c r="I5" s="213" t="s">
        <v>10</v>
      </c>
      <c r="J5" s="262">
        <f t="shared" ref="J5:J34" si="1">+D5-$B$2</f>
        <v>-249</v>
      </c>
      <c r="K5" s="263"/>
      <c r="L5" s="263"/>
      <c r="M5" s="263"/>
      <c r="N5" s="264" t="s">
        <v>203</v>
      </c>
    </row>
    <row r="6" spans="2:14" ht="15.75" hidden="1">
      <c r="B6" s="195" t="s">
        <v>235</v>
      </c>
      <c r="C6" s="196" t="s">
        <v>97</v>
      </c>
      <c r="D6" s="197">
        <f t="shared" si="0"/>
        <v>42722</v>
      </c>
      <c r="E6" s="197">
        <v>42724</v>
      </c>
      <c r="F6" s="198" t="s">
        <v>4</v>
      </c>
      <c r="G6" s="199">
        <v>3275029.99</v>
      </c>
      <c r="H6" s="199"/>
      <c r="I6" s="213" t="s">
        <v>10</v>
      </c>
      <c r="J6" s="262">
        <f t="shared" si="1"/>
        <v>-249</v>
      </c>
      <c r="K6" s="263"/>
      <c r="L6" s="263"/>
      <c r="M6" s="263"/>
      <c r="N6" s="264" t="s">
        <v>203</v>
      </c>
    </row>
    <row r="7" spans="2:14" ht="15.75" hidden="1">
      <c r="B7" s="195" t="s">
        <v>235</v>
      </c>
      <c r="C7" s="196" t="s">
        <v>97</v>
      </c>
      <c r="D7" s="197">
        <f t="shared" si="0"/>
        <v>42722</v>
      </c>
      <c r="E7" s="197">
        <v>42724</v>
      </c>
      <c r="F7" s="198" t="s">
        <v>4</v>
      </c>
      <c r="G7" s="199">
        <v>7786393.7199999997</v>
      </c>
      <c r="H7" s="199"/>
      <c r="I7" s="213" t="s">
        <v>10</v>
      </c>
      <c r="J7" s="262">
        <f t="shared" si="1"/>
        <v>-249</v>
      </c>
      <c r="K7" s="263"/>
      <c r="L7" s="263"/>
      <c r="M7" s="263"/>
      <c r="N7" s="264" t="s">
        <v>203</v>
      </c>
    </row>
    <row r="8" spans="2:14" ht="15.75" hidden="1">
      <c r="B8" s="195" t="s">
        <v>235</v>
      </c>
      <c r="C8" s="196" t="s">
        <v>97</v>
      </c>
      <c r="D8" s="197">
        <f t="shared" si="0"/>
        <v>42722</v>
      </c>
      <c r="E8" s="197">
        <v>42724</v>
      </c>
      <c r="F8" s="198" t="s">
        <v>4</v>
      </c>
      <c r="G8" s="199">
        <v>4182530.34</v>
      </c>
      <c r="H8" s="199"/>
      <c r="I8" s="213" t="s">
        <v>10</v>
      </c>
      <c r="J8" s="262">
        <f t="shared" si="1"/>
        <v>-249</v>
      </c>
      <c r="K8" s="263"/>
      <c r="L8" s="263"/>
      <c r="M8" s="263"/>
      <c r="N8" s="264" t="s">
        <v>203</v>
      </c>
    </row>
    <row r="9" spans="2:14" ht="15.75" hidden="1">
      <c r="B9" s="217" t="s">
        <v>207</v>
      </c>
      <c r="C9" s="218" t="s">
        <v>15</v>
      </c>
      <c r="D9" s="197">
        <f t="shared" si="0"/>
        <v>42717</v>
      </c>
      <c r="E9" s="219">
        <v>42719</v>
      </c>
      <c r="F9" s="218" t="s">
        <v>4</v>
      </c>
      <c r="G9" s="173">
        <v>155823</v>
      </c>
      <c r="H9" s="173"/>
      <c r="I9" s="200" t="s">
        <v>27</v>
      </c>
      <c r="J9" s="262">
        <f t="shared" si="1"/>
        <v>-254</v>
      </c>
      <c r="K9" s="263"/>
      <c r="L9" s="263"/>
      <c r="M9" s="263"/>
      <c r="N9" s="264" t="s">
        <v>203</v>
      </c>
    </row>
    <row r="10" spans="2:14" ht="15.75" hidden="1">
      <c r="B10" s="217" t="s">
        <v>212</v>
      </c>
      <c r="C10" s="218" t="s">
        <v>15</v>
      </c>
      <c r="D10" s="197">
        <f t="shared" si="0"/>
        <v>42721</v>
      </c>
      <c r="E10" s="219">
        <v>42723</v>
      </c>
      <c r="F10" s="218" t="s">
        <v>4</v>
      </c>
      <c r="G10" s="173">
        <v>2173275.17</v>
      </c>
      <c r="H10" s="173"/>
      <c r="I10" s="200" t="s">
        <v>27</v>
      </c>
      <c r="J10" s="262">
        <f t="shared" si="1"/>
        <v>-250</v>
      </c>
      <c r="K10" s="263"/>
      <c r="L10" s="263"/>
      <c r="M10" s="263"/>
      <c r="N10" s="264" t="s">
        <v>203</v>
      </c>
    </row>
    <row r="11" spans="2:14" ht="15.75" hidden="1">
      <c r="B11" s="217" t="s">
        <v>196</v>
      </c>
      <c r="C11" s="218" t="s">
        <v>97</v>
      </c>
      <c r="D11" s="197">
        <f t="shared" si="0"/>
        <v>42721</v>
      </c>
      <c r="E11" s="219">
        <v>42723</v>
      </c>
      <c r="F11" s="218" t="s">
        <v>4</v>
      </c>
      <c r="G11" s="173">
        <v>36435139.780000001</v>
      </c>
      <c r="H11" s="173"/>
      <c r="I11" s="200" t="s">
        <v>26</v>
      </c>
      <c r="J11" s="262">
        <f t="shared" si="1"/>
        <v>-250</v>
      </c>
      <c r="K11" s="263"/>
      <c r="L11" s="263"/>
      <c r="M11" s="263"/>
      <c r="N11" s="264" t="s">
        <v>203</v>
      </c>
    </row>
    <row r="12" spans="2:14" ht="15.75" hidden="1">
      <c r="B12" s="217" t="s">
        <v>207</v>
      </c>
      <c r="C12" s="218" t="s">
        <v>15</v>
      </c>
      <c r="D12" s="197">
        <v>42747</v>
      </c>
      <c r="E12" s="219">
        <v>42751</v>
      </c>
      <c r="F12" s="218" t="s">
        <v>4</v>
      </c>
      <c r="G12" s="209">
        <v>1658356.48</v>
      </c>
      <c r="H12" s="209">
        <v>1633481.13</v>
      </c>
      <c r="I12" s="200" t="s">
        <v>27</v>
      </c>
      <c r="J12" s="262">
        <f t="shared" si="1"/>
        <v>-224</v>
      </c>
      <c r="K12" s="263"/>
      <c r="L12" s="263"/>
      <c r="M12" s="263"/>
      <c r="N12" s="264" t="s">
        <v>203</v>
      </c>
    </row>
    <row r="13" spans="2:14" ht="15.75" hidden="1">
      <c r="B13" s="217" t="s">
        <v>212</v>
      </c>
      <c r="C13" s="218" t="s">
        <v>15</v>
      </c>
      <c r="D13" s="197">
        <v>42747</v>
      </c>
      <c r="E13" s="219">
        <v>42751</v>
      </c>
      <c r="F13" s="218" t="s">
        <v>4</v>
      </c>
      <c r="G13" s="209">
        <v>770353.78</v>
      </c>
      <c r="H13" s="209">
        <v>758798.47</v>
      </c>
      <c r="I13" s="200" t="s">
        <v>27</v>
      </c>
      <c r="J13" s="262">
        <f t="shared" si="1"/>
        <v>-224</v>
      </c>
      <c r="K13" s="263"/>
      <c r="L13" s="263"/>
      <c r="M13" s="263"/>
      <c r="N13" s="264" t="s">
        <v>203</v>
      </c>
    </row>
    <row r="14" spans="2:14" ht="15.75" hidden="1">
      <c r="B14" s="217" t="s">
        <v>241</v>
      </c>
      <c r="C14" s="218" t="s">
        <v>15</v>
      </c>
      <c r="D14" s="197">
        <v>42739</v>
      </c>
      <c r="E14" s="219">
        <v>42740</v>
      </c>
      <c r="F14" s="218" t="s">
        <v>4</v>
      </c>
      <c r="G14" s="173">
        <v>1205603</v>
      </c>
      <c r="H14" s="173"/>
      <c r="I14" s="200" t="s">
        <v>10</v>
      </c>
      <c r="J14" s="262">
        <f t="shared" si="1"/>
        <v>-232</v>
      </c>
      <c r="K14" s="263"/>
      <c r="L14" s="263"/>
      <c r="M14" s="263"/>
      <c r="N14" s="264" t="s">
        <v>203</v>
      </c>
    </row>
    <row r="15" spans="2:14" ht="15.75" hidden="1">
      <c r="B15" s="217" t="s">
        <v>196</v>
      </c>
      <c r="C15" s="218" t="s">
        <v>97</v>
      </c>
      <c r="D15" s="197">
        <v>42751</v>
      </c>
      <c r="E15" s="219">
        <v>42753</v>
      </c>
      <c r="F15" s="218" t="s">
        <v>4</v>
      </c>
      <c r="G15" s="173">
        <v>39801506.640000001</v>
      </c>
      <c r="H15" s="173">
        <v>39801506.640000001</v>
      </c>
      <c r="I15" s="200" t="s">
        <v>10</v>
      </c>
      <c r="J15" s="262">
        <f t="shared" si="1"/>
        <v>-220</v>
      </c>
      <c r="K15" s="263"/>
      <c r="L15" s="263"/>
      <c r="M15" s="263"/>
      <c r="N15" s="264" t="s">
        <v>203</v>
      </c>
    </row>
    <row r="16" spans="2:14" ht="15.75" hidden="1">
      <c r="B16" s="217" t="s">
        <v>235</v>
      </c>
      <c r="C16" s="218" t="s">
        <v>97</v>
      </c>
      <c r="D16" s="197">
        <v>42754</v>
      </c>
      <c r="E16" s="219">
        <v>42758</v>
      </c>
      <c r="F16" s="218" t="s">
        <v>4</v>
      </c>
      <c r="G16" s="173">
        <v>403412.06</v>
      </c>
      <c r="H16" s="173">
        <v>403412.06</v>
      </c>
      <c r="I16" s="200" t="s">
        <v>10</v>
      </c>
      <c r="J16" s="262">
        <f t="shared" si="1"/>
        <v>-217</v>
      </c>
      <c r="K16" s="263"/>
      <c r="L16" s="263"/>
      <c r="M16" s="263"/>
      <c r="N16" s="264" t="s">
        <v>203</v>
      </c>
    </row>
    <row r="17" spans="2:14" ht="15.75" hidden="1">
      <c r="B17" s="217" t="s">
        <v>235</v>
      </c>
      <c r="C17" s="218" t="s">
        <v>97</v>
      </c>
      <c r="D17" s="197">
        <v>42754</v>
      </c>
      <c r="E17" s="219">
        <v>42758</v>
      </c>
      <c r="F17" s="218" t="s">
        <v>4</v>
      </c>
      <c r="G17" s="173">
        <v>4533797.8600000003</v>
      </c>
      <c r="H17" s="173">
        <v>4533797.8600000003</v>
      </c>
      <c r="I17" s="200" t="s">
        <v>10</v>
      </c>
      <c r="J17" s="262">
        <f t="shared" si="1"/>
        <v>-217</v>
      </c>
      <c r="K17" s="263"/>
      <c r="L17" s="263"/>
      <c r="M17" s="263"/>
      <c r="N17" s="264" t="s">
        <v>203</v>
      </c>
    </row>
    <row r="18" spans="2:14" ht="15.75" hidden="1">
      <c r="B18" s="217" t="s">
        <v>235</v>
      </c>
      <c r="C18" s="218" t="s">
        <v>97</v>
      </c>
      <c r="D18" s="197">
        <v>42754</v>
      </c>
      <c r="E18" s="219">
        <v>42758</v>
      </c>
      <c r="F18" s="218" t="s">
        <v>4</v>
      </c>
      <c r="G18" s="173">
        <v>387751.78</v>
      </c>
      <c r="H18" s="173">
        <v>387751.78</v>
      </c>
      <c r="I18" s="200" t="s">
        <v>10</v>
      </c>
      <c r="J18" s="262">
        <f t="shared" si="1"/>
        <v>-217</v>
      </c>
      <c r="K18" s="263"/>
      <c r="L18" s="263"/>
      <c r="M18" s="263"/>
      <c r="N18" s="264" t="s">
        <v>203</v>
      </c>
    </row>
    <row r="19" spans="2:14" ht="15.75" hidden="1">
      <c r="B19" s="217" t="s">
        <v>235</v>
      </c>
      <c r="C19" s="218" t="s">
        <v>97</v>
      </c>
      <c r="D19" s="197">
        <v>42754</v>
      </c>
      <c r="E19" s="219">
        <v>42758</v>
      </c>
      <c r="F19" s="218" t="s">
        <v>4</v>
      </c>
      <c r="G19" s="173">
        <v>5716118.8799999999</v>
      </c>
      <c r="H19" s="173">
        <v>5716118.8799999999</v>
      </c>
      <c r="I19" s="200" t="s">
        <v>10</v>
      </c>
      <c r="J19" s="262">
        <f t="shared" si="1"/>
        <v>-217</v>
      </c>
      <c r="K19" s="263"/>
      <c r="L19" s="263"/>
      <c r="M19" s="263"/>
      <c r="N19" s="264" t="s">
        <v>203</v>
      </c>
    </row>
    <row r="20" spans="2:14" ht="15.75" hidden="1">
      <c r="B20" s="217" t="s">
        <v>235</v>
      </c>
      <c r="C20" s="218" t="s">
        <v>97</v>
      </c>
      <c r="D20" s="197">
        <v>42754</v>
      </c>
      <c r="E20" s="219">
        <v>42758</v>
      </c>
      <c r="F20" s="218" t="s">
        <v>4</v>
      </c>
      <c r="G20" s="173">
        <v>803792.58</v>
      </c>
      <c r="H20" s="173">
        <v>803792.58</v>
      </c>
      <c r="I20" s="200" t="s">
        <v>10</v>
      </c>
      <c r="J20" s="262">
        <f t="shared" si="1"/>
        <v>-217</v>
      </c>
      <c r="K20" s="263"/>
      <c r="L20" s="263"/>
      <c r="M20" s="263"/>
      <c r="N20" s="264" t="s">
        <v>203</v>
      </c>
    </row>
    <row r="21" spans="2:14" ht="15.75" hidden="1">
      <c r="B21" s="217" t="s">
        <v>235</v>
      </c>
      <c r="C21" s="218" t="s">
        <v>97</v>
      </c>
      <c r="D21" s="197">
        <v>42754</v>
      </c>
      <c r="E21" s="219">
        <v>42758</v>
      </c>
      <c r="F21" s="218" t="s">
        <v>4</v>
      </c>
      <c r="G21" s="173">
        <v>9263076.3200000003</v>
      </c>
      <c r="H21" s="173">
        <v>9263076.3200000003</v>
      </c>
      <c r="I21" s="200" t="s">
        <v>10</v>
      </c>
      <c r="J21" s="262">
        <f t="shared" si="1"/>
        <v>-217</v>
      </c>
      <c r="K21" s="263"/>
      <c r="L21" s="263"/>
      <c r="M21" s="263"/>
      <c r="N21" s="264" t="s">
        <v>203</v>
      </c>
    </row>
    <row r="22" spans="2:14" ht="15.75" hidden="1">
      <c r="B22" s="217" t="s">
        <v>235</v>
      </c>
      <c r="C22" s="218" t="s">
        <v>97</v>
      </c>
      <c r="D22" s="197">
        <v>42754</v>
      </c>
      <c r="E22" s="219">
        <v>42758</v>
      </c>
      <c r="F22" s="218" t="s">
        <v>4</v>
      </c>
      <c r="G22" s="173">
        <v>210579.03</v>
      </c>
      <c r="H22" s="173">
        <v>210579.03</v>
      </c>
      <c r="I22" s="200" t="s">
        <v>10</v>
      </c>
      <c r="J22" s="262">
        <f t="shared" si="1"/>
        <v>-217</v>
      </c>
      <c r="K22" s="263"/>
      <c r="L22" s="263"/>
      <c r="M22" s="263"/>
      <c r="N22" s="264" t="s">
        <v>203</v>
      </c>
    </row>
    <row r="23" spans="2:14" ht="15.75" hidden="1">
      <c r="B23" s="217" t="s">
        <v>196</v>
      </c>
      <c r="C23" s="218" t="s">
        <v>97</v>
      </c>
      <c r="D23" s="219">
        <v>42754</v>
      </c>
      <c r="E23" s="219">
        <v>42758</v>
      </c>
      <c r="F23" s="218" t="s">
        <v>4</v>
      </c>
      <c r="G23" s="173">
        <v>626.17999999999995</v>
      </c>
      <c r="H23" s="173">
        <v>626.17999999999995</v>
      </c>
      <c r="I23" s="220" t="s">
        <v>26</v>
      </c>
      <c r="J23" s="262">
        <f t="shared" si="1"/>
        <v>-217</v>
      </c>
      <c r="K23" s="263"/>
      <c r="L23" s="263"/>
      <c r="M23" s="263"/>
      <c r="N23" s="264" t="s">
        <v>203</v>
      </c>
    </row>
    <row r="24" spans="2:14" ht="15.75" hidden="1">
      <c r="B24" s="217" t="s">
        <v>269</v>
      </c>
      <c r="C24" s="218" t="s">
        <v>15</v>
      </c>
      <c r="D24" s="219">
        <v>42772</v>
      </c>
      <c r="E24" s="219">
        <v>42774</v>
      </c>
      <c r="F24" s="218" t="s">
        <v>4</v>
      </c>
      <c r="G24" s="173">
        <v>2291430.4700000002</v>
      </c>
      <c r="H24" s="173">
        <v>2291430.4700000002</v>
      </c>
      <c r="I24" s="220" t="s">
        <v>27</v>
      </c>
      <c r="J24" s="262">
        <f t="shared" si="1"/>
        <v>-199</v>
      </c>
      <c r="K24" s="263"/>
      <c r="L24" s="263"/>
      <c r="M24" s="263"/>
      <c r="N24" s="264" t="s">
        <v>203</v>
      </c>
    </row>
    <row r="25" spans="2:14" ht="15.75" hidden="1">
      <c r="B25" s="217" t="s">
        <v>271</v>
      </c>
      <c r="C25" s="218" t="s">
        <v>15</v>
      </c>
      <c r="D25" s="219">
        <v>42776</v>
      </c>
      <c r="E25" s="219">
        <v>42780</v>
      </c>
      <c r="F25" s="218" t="s">
        <v>4</v>
      </c>
      <c r="G25" s="173">
        <v>6937245</v>
      </c>
      <c r="H25" s="173">
        <v>6937245</v>
      </c>
      <c r="I25" s="220" t="s">
        <v>10</v>
      </c>
      <c r="J25" s="262">
        <f t="shared" si="1"/>
        <v>-195</v>
      </c>
      <c r="K25" s="263"/>
      <c r="L25" s="263"/>
      <c r="M25" s="263"/>
      <c r="N25" s="264" t="s">
        <v>203</v>
      </c>
    </row>
    <row r="26" spans="2:14" ht="15.75" hidden="1">
      <c r="B26" s="217" t="s">
        <v>280</v>
      </c>
      <c r="C26" s="218" t="s">
        <v>15</v>
      </c>
      <c r="D26" s="197">
        <v>42776</v>
      </c>
      <c r="E26" s="219">
        <v>42780</v>
      </c>
      <c r="F26" s="218" t="s">
        <v>4</v>
      </c>
      <c r="G26" s="173">
        <v>1504474.86</v>
      </c>
      <c r="H26" s="173">
        <v>1504474.86</v>
      </c>
      <c r="I26" s="200" t="s">
        <v>27</v>
      </c>
      <c r="J26" s="262">
        <f t="shared" si="1"/>
        <v>-195</v>
      </c>
      <c r="K26" s="263"/>
      <c r="L26" s="263"/>
      <c r="M26" s="263"/>
      <c r="N26" s="264" t="s">
        <v>203</v>
      </c>
    </row>
    <row r="27" spans="2:14" ht="15.75" hidden="1">
      <c r="B27" s="217" t="s">
        <v>196</v>
      </c>
      <c r="C27" s="218" t="s">
        <v>97</v>
      </c>
      <c r="D27" s="197">
        <v>42780</v>
      </c>
      <c r="E27" s="219">
        <v>42783</v>
      </c>
      <c r="F27" s="218" t="s">
        <v>4</v>
      </c>
      <c r="G27" s="173">
        <v>10309.370000000001</v>
      </c>
      <c r="H27" s="173">
        <v>10309.370000000001</v>
      </c>
      <c r="I27" s="200" t="s">
        <v>26</v>
      </c>
      <c r="J27" s="262">
        <f t="shared" si="1"/>
        <v>-191</v>
      </c>
      <c r="K27" s="263"/>
      <c r="L27" s="263"/>
      <c r="M27" s="263"/>
      <c r="N27" s="264" t="s">
        <v>203</v>
      </c>
    </row>
    <row r="28" spans="2:14" ht="15.75" hidden="1">
      <c r="B28" s="217" t="s">
        <v>196</v>
      </c>
      <c r="C28" s="218" t="s">
        <v>97</v>
      </c>
      <c r="D28" s="197">
        <v>42783</v>
      </c>
      <c r="E28" s="219">
        <v>42786</v>
      </c>
      <c r="F28" s="218" t="s">
        <v>4</v>
      </c>
      <c r="G28" s="173">
        <v>33213192.350000001</v>
      </c>
      <c r="H28" s="173">
        <v>33213192.350000001</v>
      </c>
      <c r="I28" s="200" t="s">
        <v>10</v>
      </c>
      <c r="J28" s="262">
        <f t="shared" si="1"/>
        <v>-188</v>
      </c>
      <c r="K28" s="263"/>
      <c r="L28" s="263"/>
      <c r="M28" s="263"/>
      <c r="N28" s="264" t="s">
        <v>203</v>
      </c>
    </row>
    <row r="29" spans="2:14" ht="15.75" hidden="1">
      <c r="B29" s="217" t="s">
        <v>271</v>
      </c>
      <c r="C29" s="218" t="s">
        <v>15</v>
      </c>
      <c r="D29" s="219">
        <v>42800</v>
      </c>
      <c r="E29" s="219">
        <v>42802</v>
      </c>
      <c r="F29" s="218" t="s">
        <v>4</v>
      </c>
      <c r="G29" s="173">
        <v>8796861</v>
      </c>
      <c r="H29" s="173">
        <v>8796861</v>
      </c>
      <c r="I29" s="217" t="s">
        <v>10</v>
      </c>
      <c r="J29" s="262">
        <f t="shared" si="1"/>
        <v>-171</v>
      </c>
      <c r="K29" s="263"/>
      <c r="L29" s="263"/>
      <c r="M29" s="263"/>
      <c r="N29" s="264" t="s">
        <v>203</v>
      </c>
    </row>
    <row r="30" spans="2:14" ht="15.75" hidden="1">
      <c r="B30" s="217" t="s">
        <v>269</v>
      </c>
      <c r="C30" s="218" t="s">
        <v>15</v>
      </c>
      <c r="D30" s="219">
        <v>42807</v>
      </c>
      <c r="E30" s="219">
        <v>42809</v>
      </c>
      <c r="F30" s="218" t="s">
        <v>4</v>
      </c>
      <c r="G30" s="173">
        <v>3052525.37</v>
      </c>
      <c r="H30" s="173">
        <v>3052525.37</v>
      </c>
      <c r="I30" s="217" t="s">
        <v>27</v>
      </c>
      <c r="J30" s="262">
        <f t="shared" si="1"/>
        <v>-164</v>
      </c>
      <c r="K30" s="263"/>
      <c r="L30" s="263"/>
      <c r="M30" s="263"/>
      <c r="N30" s="264" t="s">
        <v>203</v>
      </c>
    </row>
    <row r="31" spans="2:14" ht="15.75" hidden="1">
      <c r="B31" s="217" t="s">
        <v>280</v>
      </c>
      <c r="C31" s="218" t="s">
        <v>15</v>
      </c>
      <c r="D31" s="219">
        <v>42814</v>
      </c>
      <c r="E31" s="219">
        <v>42816</v>
      </c>
      <c r="F31" s="218" t="s">
        <v>4</v>
      </c>
      <c r="G31" s="173">
        <v>1898082.73</v>
      </c>
      <c r="H31" s="173">
        <v>1898082.73</v>
      </c>
      <c r="I31" s="217" t="s">
        <v>27</v>
      </c>
      <c r="J31" s="262">
        <f t="shared" si="1"/>
        <v>-157</v>
      </c>
      <c r="K31" s="263"/>
      <c r="L31" s="263"/>
      <c r="M31" s="263"/>
      <c r="N31" s="264" t="s">
        <v>203</v>
      </c>
    </row>
    <row r="32" spans="2:14" ht="15.75" hidden="1">
      <c r="B32" s="217" t="s">
        <v>196</v>
      </c>
      <c r="C32" s="218" t="s">
        <v>97</v>
      </c>
      <c r="D32" s="219">
        <v>42811</v>
      </c>
      <c r="E32" s="219">
        <v>42814</v>
      </c>
      <c r="F32" s="218" t="s">
        <v>4</v>
      </c>
      <c r="G32" s="173">
        <v>25532047.859999999</v>
      </c>
      <c r="H32" s="173">
        <v>25532047.859999999</v>
      </c>
      <c r="I32" s="217" t="s">
        <v>10</v>
      </c>
      <c r="J32" s="262">
        <f t="shared" si="1"/>
        <v>-160</v>
      </c>
      <c r="K32" s="263"/>
      <c r="L32" s="263"/>
      <c r="M32" s="263"/>
      <c r="N32" s="264" t="s">
        <v>203</v>
      </c>
    </row>
    <row r="33" spans="2:14" ht="15.75" hidden="1">
      <c r="B33" s="217" t="s">
        <v>196</v>
      </c>
      <c r="C33" s="218" t="s">
        <v>97</v>
      </c>
      <c r="D33" s="219">
        <v>42809</v>
      </c>
      <c r="E33" s="219">
        <v>42811</v>
      </c>
      <c r="F33" s="218" t="s">
        <v>4</v>
      </c>
      <c r="G33" s="173">
        <v>1242861.28</v>
      </c>
      <c r="H33" s="173">
        <v>1242861.28</v>
      </c>
      <c r="I33" s="217" t="s">
        <v>26</v>
      </c>
      <c r="J33" s="262">
        <f t="shared" si="1"/>
        <v>-162</v>
      </c>
      <c r="K33" s="263"/>
      <c r="L33" s="263"/>
      <c r="M33" s="263"/>
      <c r="N33" s="264" t="s">
        <v>203</v>
      </c>
    </row>
    <row r="34" spans="2:14" ht="15.75" hidden="1">
      <c r="B34" s="217" t="s">
        <v>308</v>
      </c>
      <c r="C34" s="218"/>
      <c r="D34" s="219">
        <v>42811</v>
      </c>
      <c r="E34" s="219">
        <v>42815</v>
      </c>
      <c r="F34" s="218" t="s">
        <v>4</v>
      </c>
      <c r="G34" s="173">
        <v>7013307.3200000003</v>
      </c>
      <c r="H34" s="173">
        <v>7013307.3200000003</v>
      </c>
      <c r="I34" s="217" t="s">
        <v>26</v>
      </c>
      <c r="J34" s="262">
        <f t="shared" si="1"/>
        <v>-160</v>
      </c>
      <c r="K34" s="263"/>
      <c r="L34" s="263"/>
      <c r="M34" s="263"/>
      <c r="N34" s="264" t="s">
        <v>203</v>
      </c>
    </row>
    <row r="35" spans="2:14" ht="15.75" hidden="1">
      <c r="B35" s="217" t="s">
        <v>271</v>
      </c>
      <c r="C35" s="218" t="s">
        <v>15</v>
      </c>
      <c r="D35" s="219">
        <v>42828</v>
      </c>
      <c r="E35" s="219">
        <v>42830</v>
      </c>
      <c r="F35" s="218" t="s">
        <v>4</v>
      </c>
      <c r="G35" s="173">
        <v>8266997</v>
      </c>
      <c r="H35" s="173">
        <v>8266997</v>
      </c>
      <c r="I35" s="220" t="s">
        <v>10</v>
      </c>
      <c r="J35" s="262">
        <f>+D35-$B$2</f>
        <v>-143</v>
      </c>
      <c r="K35" s="263"/>
      <c r="L35" s="263"/>
      <c r="M35" s="263"/>
      <c r="N35" s="264" t="s">
        <v>203</v>
      </c>
    </row>
    <row r="36" spans="2:14" ht="15.75" hidden="1">
      <c r="B36" s="217" t="s">
        <v>269</v>
      </c>
      <c r="C36" s="218" t="s">
        <v>15</v>
      </c>
      <c r="D36" s="219">
        <v>42832</v>
      </c>
      <c r="E36" s="219">
        <v>42836</v>
      </c>
      <c r="F36" s="218" t="s">
        <v>4</v>
      </c>
      <c r="G36" s="173">
        <v>2439451.8199999998</v>
      </c>
      <c r="H36" s="173">
        <v>2439451.8199999998</v>
      </c>
      <c r="I36" s="220" t="s">
        <v>27</v>
      </c>
      <c r="J36" s="262">
        <f t="shared" ref="J36:J84" si="2">+D36-$B$2</f>
        <v>-139</v>
      </c>
      <c r="K36" s="263"/>
      <c r="L36" s="263"/>
      <c r="M36" s="263"/>
      <c r="N36" s="264" t="s">
        <v>203</v>
      </c>
    </row>
    <row r="37" spans="2:14" ht="15.75" hidden="1">
      <c r="B37" s="217" t="s">
        <v>280</v>
      </c>
      <c r="C37" s="218" t="s">
        <v>15</v>
      </c>
      <c r="D37" s="219">
        <v>42837</v>
      </c>
      <c r="E37" s="219">
        <v>42842</v>
      </c>
      <c r="F37" s="218" t="s">
        <v>4</v>
      </c>
      <c r="G37" s="173">
        <v>1904307.55</v>
      </c>
      <c r="H37" s="173">
        <v>1904307.55</v>
      </c>
      <c r="I37" s="220" t="s">
        <v>27</v>
      </c>
      <c r="J37" s="262">
        <f t="shared" si="2"/>
        <v>-134</v>
      </c>
      <c r="K37" s="263"/>
      <c r="L37" s="263"/>
      <c r="M37" s="263"/>
      <c r="N37" s="264" t="s">
        <v>203</v>
      </c>
    </row>
    <row r="38" spans="2:14" ht="15.75" hidden="1">
      <c r="B38" s="217" t="s">
        <v>201</v>
      </c>
      <c r="C38" s="218" t="s">
        <v>97</v>
      </c>
      <c r="D38" s="219">
        <v>42824</v>
      </c>
      <c r="E38" s="219">
        <v>42825</v>
      </c>
      <c r="F38" s="218" t="s">
        <v>4</v>
      </c>
      <c r="G38" s="173">
        <v>4237167.32</v>
      </c>
      <c r="H38" s="173">
        <v>4237167.32</v>
      </c>
      <c r="I38" s="220" t="s">
        <v>10</v>
      </c>
      <c r="J38" s="262">
        <f t="shared" si="2"/>
        <v>-147</v>
      </c>
      <c r="K38" s="263"/>
      <c r="L38" s="263"/>
      <c r="M38" s="263"/>
      <c r="N38" s="264" t="s">
        <v>203</v>
      </c>
    </row>
    <row r="39" spans="2:14" ht="15.75" hidden="1">
      <c r="B39" s="217" t="s">
        <v>201</v>
      </c>
      <c r="C39" s="218" t="s">
        <v>97</v>
      </c>
      <c r="D39" s="219">
        <v>42824</v>
      </c>
      <c r="E39" s="219">
        <v>42825</v>
      </c>
      <c r="F39" s="218" t="s">
        <v>4</v>
      </c>
      <c r="G39" s="173">
        <v>895581.41</v>
      </c>
      <c r="H39" s="173">
        <v>895581.41</v>
      </c>
      <c r="I39" s="220" t="s">
        <v>10</v>
      </c>
      <c r="J39" s="262">
        <f t="shared" si="2"/>
        <v>-147</v>
      </c>
      <c r="K39" s="263"/>
      <c r="L39" s="263"/>
      <c r="M39" s="263"/>
      <c r="N39" s="264" t="s">
        <v>203</v>
      </c>
    </row>
    <row r="40" spans="2:14" ht="15.75" hidden="1">
      <c r="B40" s="217" t="s">
        <v>265</v>
      </c>
      <c r="C40" s="218" t="s">
        <v>15</v>
      </c>
      <c r="D40" s="219">
        <v>42836</v>
      </c>
      <c r="E40" s="219">
        <v>42838</v>
      </c>
      <c r="F40" s="218" t="s">
        <v>4</v>
      </c>
      <c r="G40" s="173">
        <v>3078233.21</v>
      </c>
      <c r="H40" s="173">
        <v>3078233.21</v>
      </c>
      <c r="I40" s="220" t="s">
        <v>27</v>
      </c>
      <c r="J40" s="262">
        <f t="shared" si="2"/>
        <v>-135</v>
      </c>
      <c r="K40" s="263"/>
      <c r="L40" s="263"/>
      <c r="M40" s="263"/>
      <c r="N40" s="264" t="s">
        <v>203</v>
      </c>
    </row>
    <row r="41" spans="2:14" ht="15.75" hidden="1">
      <c r="B41" s="217" t="s">
        <v>196</v>
      </c>
      <c r="C41" s="218" t="s">
        <v>97</v>
      </c>
      <c r="D41" s="219">
        <v>42838</v>
      </c>
      <c r="E41" s="219">
        <v>42843</v>
      </c>
      <c r="F41" s="218" t="s">
        <v>4</v>
      </c>
      <c r="G41" s="173">
        <v>26816064.59</v>
      </c>
      <c r="H41" s="173">
        <v>26816064.59</v>
      </c>
      <c r="I41" s="220" t="s">
        <v>10</v>
      </c>
      <c r="J41" s="262">
        <f t="shared" si="2"/>
        <v>-133</v>
      </c>
      <c r="K41" s="265">
        <v>13299</v>
      </c>
      <c r="L41" s="265">
        <v>0</v>
      </c>
      <c r="M41" s="266">
        <f>+G41*(K41+L41)</f>
        <v>356626842982.40997</v>
      </c>
      <c r="N41" s="267" t="s">
        <v>203</v>
      </c>
    </row>
    <row r="42" spans="2:14" ht="15.75" hidden="1">
      <c r="B42" s="217" t="s">
        <v>196</v>
      </c>
      <c r="C42" s="218" t="s">
        <v>97</v>
      </c>
      <c r="D42" s="219">
        <v>42838</v>
      </c>
      <c r="E42" s="219">
        <v>42843</v>
      </c>
      <c r="F42" s="218" t="s">
        <v>4</v>
      </c>
      <c r="G42" s="173">
        <v>2793326.78</v>
      </c>
      <c r="H42" s="173">
        <v>2793326.78</v>
      </c>
      <c r="I42" s="220" t="s">
        <v>26</v>
      </c>
      <c r="J42" s="262">
        <f t="shared" si="2"/>
        <v>-133</v>
      </c>
      <c r="K42" s="265">
        <v>13299</v>
      </c>
      <c r="L42" s="265">
        <v>0</v>
      </c>
      <c r="M42" s="266">
        <f>+G42*(K42+L42)</f>
        <v>37148452847.219994</v>
      </c>
      <c r="N42" s="267" t="s">
        <v>203</v>
      </c>
    </row>
    <row r="43" spans="2:14" ht="15.75" hidden="1">
      <c r="B43" s="217" t="s">
        <v>308</v>
      </c>
      <c r="C43" s="218" t="s">
        <v>171</v>
      </c>
      <c r="D43" s="219">
        <v>42851</v>
      </c>
      <c r="E43" s="219">
        <v>42853</v>
      </c>
      <c r="F43" s="218" t="s">
        <v>4</v>
      </c>
      <c r="G43" s="173">
        <v>5610645.8499999996</v>
      </c>
      <c r="H43" s="173">
        <v>5610645.8499999996</v>
      </c>
      <c r="I43" s="220" t="s">
        <v>26</v>
      </c>
      <c r="J43" s="262">
        <f t="shared" si="2"/>
        <v>-120</v>
      </c>
      <c r="K43" s="265"/>
      <c r="L43" s="265">
        <v>5</v>
      </c>
      <c r="M43" s="266">
        <f>+G43*(K43+L43)</f>
        <v>28053229.25</v>
      </c>
      <c r="N43" s="267" t="s">
        <v>203</v>
      </c>
    </row>
    <row r="44" spans="2:14" ht="15.75" hidden="1">
      <c r="B44" s="217" t="s">
        <v>201</v>
      </c>
      <c r="C44" s="218" t="s">
        <v>97</v>
      </c>
      <c r="D44" s="219">
        <v>42846</v>
      </c>
      <c r="E44" s="219">
        <v>42851</v>
      </c>
      <c r="F44" s="218" t="s">
        <v>4</v>
      </c>
      <c r="G44" s="173">
        <v>5161629.5199999996</v>
      </c>
      <c r="H44" s="173">
        <v>5161629.5199999996</v>
      </c>
      <c r="I44" s="220" t="s">
        <v>10</v>
      </c>
      <c r="J44" s="262">
        <f t="shared" si="2"/>
        <v>-125</v>
      </c>
      <c r="K44" s="265"/>
      <c r="L44" s="265">
        <v>0</v>
      </c>
      <c r="M44" s="266">
        <f>+G44*(K44+L44)</f>
        <v>0</v>
      </c>
      <c r="N44" s="267" t="s">
        <v>203</v>
      </c>
    </row>
    <row r="45" spans="2:14" ht="15.75" hidden="1">
      <c r="B45" s="217" t="s">
        <v>201</v>
      </c>
      <c r="C45" s="218" t="s">
        <v>97</v>
      </c>
      <c r="D45" s="219">
        <v>42846</v>
      </c>
      <c r="E45" s="219">
        <v>42851</v>
      </c>
      <c r="F45" s="218" t="s">
        <v>4</v>
      </c>
      <c r="G45" s="173">
        <v>869242.14</v>
      </c>
      <c r="H45" s="173">
        <v>869242.14</v>
      </c>
      <c r="I45" s="220" t="s">
        <v>10</v>
      </c>
      <c r="J45" s="262">
        <f t="shared" si="2"/>
        <v>-125</v>
      </c>
      <c r="K45" s="265"/>
      <c r="L45" s="265">
        <v>0</v>
      </c>
      <c r="M45" s="266">
        <f>+G45*(K45+L45)</f>
        <v>0</v>
      </c>
      <c r="N45" s="267" t="s">
        <v>203</v>
      </c>
    </row>
    <row r="46" spans="2:14" ht="15.75" hidden="1">
      <c r="B46" s="217" t="s">
        <v>271</v>
      </c>
      <c r="C46" s="218" t="s">
        <v>15</v>
      </c>
      <c r="D46" s="219">
        <v>42872</v>
      </c>
      <c r="E46" s="219">
        <v>42875</v>
      </c>
      <c r="F46" s="218" t="s">
        <v>4</v>
      </c>
      <c r="G46" s="173">
        <v>7065350</v>
      </c>
      <c r="H46" s="173">
        <v>7065350</v>
      </c>
      <c r="I46" s="220" t="s">
        <v>10</v>
      </c>
      <c r="J46" s="262">
        <f t="shared" si="2"/>
        <v>-99</v>
      </c>
      <c r="K46" s="263"/>
      <c r="L46" s="263"/>
      <c r="M46" s="263"/>
      <c r="N46" s="267" t="s">
        <v>203</v>
      </c>
    </row>
    <row r="47" spans="2:14" ht="15.75">
      <c r="B47" s="217" t="s">
        <v>265</v>
      </c>
      <c r="C47" s="218" t="s">
        <v>15</v>
      </c>
      <c r="D47" s="219">
        <v>42870</v>
      </c>
      <c r="E47" s="219">
        <v>42872</v>
      </c>
      <c r="F47" s="218" t="s">
        <v>4</v>
      </c>
      <c r="G47" s="173">
        <v>3775670.09</v>
      </c>
      <c r="H47" s="173">
        <v>3775670.09</v>
      </c>
      <c r="I47" s="220" t="s">
        <v>27</v>
      </c>
      <c r="J47" s="262">
        <f t="shared" si="2"/>
        <v>-101</v>
      </c>
      <c r="K47" s="263"/>
      <c r="L47" s="263"/>
      <c r="M47" s="263"/>
      <c r="N47" s="267" t="s">
        <v>203</v>
      </c>
    </row>
    <row r="48" spans="2:14" ht="15.75">
      <c r="B48" s="217" t="s">
        <v>269</v>
      </c>
      <c r="C48" s="218" t="s">
        <v>15</v>
      </c>
      <c r="D48" s="219">
        <v>42865</v>
      </c>
      <c r="E48" s="219">
        <v>42870</v>
      </c>
      <c r="F48" s="218" t="s">
        <v>4</v>
      </c>
      <c r="G48" s="173">
        <v>3581359.54</v>
      </c>
      <c r="H48" s="173">
        <v>3635898.01</v>
      </c>
      <c r="I48" s="220" t="s">
        <v>27</v>
      </c>
      <c r="J48" s="262">
        <f t="shared" si="2"/>
        <v>-106</v>
      </c>
      <c r="K48" s="265">
        <v>13319</v>
      </c>
      <c r="L48" s="265">
        <v>5</v>
      </c>
      <c r="M48" s="266">
        <f>+G48*(K48+L48)</f>
        <v>47718034510.959999</v>
      </c>
      <c r="N48" s="267" t="s">
        <v>203</v>
      </c>
    </row>
    <row r="49" spans="2:14" ht="15.75">
      <c r="B49" s="217" t="s">
        <v>280</v>
      </c>
      <c r="C49" s="218" t="s">
        <v>15</v>
      </c>
      <c r="D49" s="219">
        <v>42867</v>
      </c>
      <c r="E49" s="219">
        <v>42871</v>
      </c>
      <c r="F49" s="218" t="s">
        <v>4</v>
      </c>
      <c r="G49" s="173">
        <v>1916996.06</v>
      </c>
      <c r="H49" s="173">
        <v>1916996.06</v>
      </c>
      <c r="I49" s="220" t="s">
        <v>27</v>
      </c>
      <c r="J49" s="262">
        <f t="shared" si="2"/>
        <v>-104</v>
      </c>
      <c r="K49" s="263"/>
      <c r="L49" s="263"/>
      <c r="M49" s="263"/>
      <c r="N49" s="267" t="s">
        <v>203</v>
      </c>
    </row>
    <row r="50" spans="2:14" ht="15.75">
      <c r="B50" s="217" t="s">
        <v>196</v>
      </c>
      <c r="C50" s="218" t="s">
        <v>97</v>
      </c>
      <c r="D50" s="219">
        <v>42871</v>
      </c>
      <c r="E50" s="219">
        <v>42873</v>
      </c>
      <c r="F50" s="218" t="s">
        <v>4</v>
      </c>
      <c r="G50" s="173">
        <v>3143632.8</v>
      </c>
      <c r="H50" s="173">
        <v>3143632.8</v>
      </c>
      <c r="I50" s="220" t="s">
        <v>26</v>
      </c>
      <c r="J50" s="262">
        <f t="shared" si="2"/>
        <v>-100</v>
      </c>
      <c r="K50" s="263"/>
      <c r="L50" s="263"/>
      <c r="M50" s="263"/>
      <c r="N50" s="267" t="s">
        <v>203</v>
      </c>
    </row>
    <row r="51" spans="2:14" ht="15.75">
      <c r="B51" s="217" t="s">
        <v>201</v>
      </c>
      <c r="C51" s="218" t="s">
        <v>97</v>
      </c>
      <c r="D51" s="219">
        <v>42879</v>
      </c>
      <c r="E51" s="219">
        <v>42879</v>
      </c>
      <c r="F51" s="218" t="s">
        <v>4</v>
      </c>
      <c r="G51" s="173">
        <v>3661331.53</v>
      </c>
      <c r="H51" s="173">
        <v>3661331.53</v>
      </c>
      <c r="I51" s="220" t="s">
        <v>10</v>
      </c>
      <c r="J51" s="263">
        <f t="shared" si="2"/>
        <v>-92</v>
      </c>
      <c r="K51" s="263"/>
      <c r="L51" s="263"/>
      <c r="M51" s="263"/>
      <c r="N51" s="267" t="s">
        <v>203</v>
      </c>
    </row>
    <row r="52" spans="2:14" ht="15.75">
      <c r="B52" s="217" t="s">
        <v>201</v>
      </c>
      <c r="C52" s="218" t="s">
        <v>97</v>
      </c>
      <c r="D52" s="219">
        <v>42879</v>
      </c>
      <c r="E52" s="219">
        <v>42879</v>
      </c>
      <c r="F52" s="218" t="s">
        <v>4</v>
      </c>
      <c r="G52" s="173">
        <v>986656.18</v>
      </c>
      <c r="H52" s="173">
        <v>986656.18</v>
      </c>
      <c r="I52" s="220" t="s">
        <v>10</v>
      </c>
      <c r="J52" s="263">
        <f t="shared" si="2"/>
        <v>-92</v>
      </c>
      <c r="K52" s="263"/>
      <c r="L52" s="263"/>
      <c r="M52" s="263"/>
      <c r="N52" s="267" t="s">
        <v>203</v>
      </c>
    </row>
    <row r="53" spans="2:14" ht="15.75">
      <c r="B53" s="217" t="s">
        <v>271</v>
      </c>
      <c r="C53" s="218" t="s">
        <v>15</v>
      </c>
      <c r="D53" s="219">
        <v>42893</v>
      </c>
      <c r="E53" s="219">
        <v>42893</v>
      </c>
      <c r="F53" s="218" t="s">
        <v>4</v>
      </c>
      <c r="G53" s="173">
        <v>8340925</v>
      </c>
      <c r="H53" s="173">
        <v>8340925</v>
      </c>
      <c r="I53" s="220" t="s">
        <v>10</v>
      </c>
      <c r="J53" s="263">
        <f t="shared" si="2"/>
        <v>-78</v>
      </c>
      <c r="K53" s="263"/>
      <c r="L53" s="263"/>
      <c r="M53" s="263"/>
      <c r="N53" s="267" t="s">
        <v>203</v>
      </c>
    </row>
    <row r="54" spans="2:14" ht="15.75">
      <c r="B54" s="217" t="s">
        <v>269</v>
      </c>
      <c r="C54" s="218" t="s">
        <v>15</v>
      </c>
      <c r="D54" s="219">
        <f>+E54-2</f>
        <v>42898</v>
      </c>
      <c r="E54" s="219">
        <v>42900</v>
      </c>
      <c r="F54" s="218" t="s">
        <v>4</v>
      </c>
      <c r="G54" s="173">
        <v>4905447.8899999997</v>
      </c>
      <c r="H54" s="173">
        <v>4905447.8899999997</v>
      </c>
      <c r="I54" s="220" t="s">
        <v>27</v>
      </c>
      <c r="J54" s="263">
        <f t="shared" si="2"/>
        <v>-73</v>
      </c>
      <c r="K54" s="263"/>
      <c r="L54" s="263"/>
      <c r="M54" s="263"/>
      <c r="N54" s="267" t="s">
        <v>203</v>
      </c>
    </row>
    <row r="55" spans="2:14" ht="15.75">
      <c r="B55" s="217" t="s">
        <v>280</v>
      </c>
      <c r="C55" s="218" t="s">
        <v>15</v>
      </c>
      <c r="D55" s="219">
        <f>+E55-2</f>
        <v>42898</v>
      </c>
      <c r="E55" s="219">
        <v>42900</v>
      </c>
      <c r="F55" s="218" t="s">
        <v>4</v>
      </c>
      <c r="G55" s="173">
        <v>2230728.23</v>
      </c>
      <c r="H55" s="173">
        <v>2230728.23</v>
      </c>
      <c r="I55" s="220" t="s">
        <v>27</v>
      </c>
      <c r="J55" s="263">
        <f t="shared" si="2"/>
        <v>-73</v>
      </c>
      <c r="K55" s="263"/>
      <c r="L55" s="263"/>
      <c r="M55" s="263"/>
      <c r="N55" s="267" t="s">
        <v>203</v>
      </c>
    </row>
    <row r="56" spans="2:14" ht="15.75">
      <c r="B56" s="217" t="s">
        <v>196</v>
      </c>
      <c r="C56" s="218" t="s">
        <v>97</v>
      </c>
      <c r="D56" s="219">
        <f>+E56-2</f>
        <v>42882</v>
      </c>
      <c r="E56" s="219">
        <v>42884</v>
      </c>
      <c r="F56" s="218" t="s">
        <v>4</v>
      </c>
      <c r="G56" s="173">
        <v>8492513.2200000007</v>
      </c>
      <c r="H56" s="173">
        <v>8492513.2200000007</v>
      </c>
      <c r="I56" s="220" t="s">
        <v>26</v>
      </c>
      <c r="J56" s="263">
        <f t="shared" si="2"/>
        <v>-89</v>
      </c>
      <c r="K56" s="263"/>
      <c r="L56" s="263"/>
      <c r="M56" s="263"/>
      <c r="N56" s="267" t="s">
        <v>203</v>
      </c>
    </row>
    <row r="57" spans="2:14" ht="15.75">
      <c r="B57" s="217" t="s">
        <v>265</v>
      </c>
      <c r="C57" s="218" t="s">
        <v>15</v>
      </c>
      <c r="D57" s="219">
        <v>42902</v>
      </c>
      <c r="E57" s="219">
        <v>42906</v>
      </c>
      <c r="F57" s="218" t="s">
        <v>4</v>
      </c>
      <c r="G57" s="173">
        <v>3804816.9</v>
      </c>
      <c r="H57" s="173">
        <v>3804816.9</v>
      </c>
      <c r="I57" s="220" t="s">
        <v>27</v>
      </c>
      <c r="J57" s="263">
        <f t="shared" si="2"/>
        <v>-69</v>
      </c>
      <c r="K57" s="263"/>
      <c r="L57" s="263"/>
      <c r="M57" s="263"/>
      <c r="N57" s="267" t="s">
        <v>203</v>
      </c>
    </row>
    <row r="58" spans="2:14" ht="15.75">
      <c r="B58" s="217" t="s">
        <v>308</v>
      </c>
      <c r="C58" s="218" t="s">
        <v>171</v>
      </c>
      <c r="D58" s="219">
        <f>+E58-2</f>
        <v>42884</v>
      </c>
      <c r="E58" s="219">
        <v>42886</v>
      </c>
      <c r="F58" s="218" t="s">
        <v>4</v>
      </c>
      <c r="G58" s="173">
        <v>189176.09</v>
      </c>
      <c r="H58" s="173">
        <v>189176.09</v>
      </c>
      <c r="I58" s="220" t="s">
        <v>26</v>
      </c>
      <c r="J58" s="263">
        <f t="shared" si="2"/>
        <v>-87</v>
      </c>
      <c r="K58" s="263"/>
      <c r="L58" s="263"/>
      <c r="M58" s="263"/>
      <c r="N58" s="267" t="s">
        <v>203</v>
      </c>
    </row>
    <row r="59" spans="2:14" ht="15.75">
      <c r="B59" s="217" t="s">
        <v>196</v>
      </c>
      <c r="C59" s="218" t="s">
        <v>97</v>
      </c>
      <c r="D59" s="219">
        <v>42905</v>
      </c>
      <c r="E59" s="219">
        <v>42907</v>
      </c>
      <c r="F59" s="218" t="s">
        <v>4</v>
      </c>
      <c r="G59" s="173">
        <v>10347627.220000001</v>
      </c>
      <c r="H59" s="173">
        <v>10347627.220000001</v>
      </c>
      <c r="I59" s="220" t="s">
        <v>26</v>
      </c>
      <c r="J59" s="263">
        <f t="shared" si="2"/>
        <v>-66</v>
      </c>
      <c r="K59" s="263"/>
      <c r="L59" s="263"/>
      <c r="M59" s="263"/>
      <c r="N59" s="267" t="s">
        <v>203</v>
      </c>
    </row>
    <row r="60" spans="2:14" ht="15.75">
      <c r="B60" s="217" t="s">
        <v>196</v>
      </c>
      <c r="C60" s="218" t="s">
        <v>97</v>
      </c>
      <c r="D60" s="219">
        <v>42902</v>
      </c>
      <c r="E60" s="219">
        <v>42902</v>
      </c>
      <c r="F60" s="218" t="s">
        <v>4</v>
      </c>
      <c r="G60" s="173">
        <v>3842656.87</v>
      </c>
      <c r="H60" s="173">
        <v>3842656.87</v>
      </c>
      <c r="I60" s="220" t="s">
        <v>26</v>
      </c>
      <c r="J60" s="263">
        <f t="shared" si="2"/>
        <v>-69</v>
      </c>
      <c r="K60" s="263"/>
      <c r="L60" s="263"/>
      <c r="M60" s="263"/>
      <c r="N60" s="267" t="s">
        <v>203</v>
      </c>
    </row>
    <row r="61" spans="2:14" ht="15.75">
      <c r="B61" s="217" t="s">
        <v>201</v>
      </c>
      <c r="C61" s="218" t="s">
        <v>97</v>
      </c>
      <c r="D61" s="219">
        <v>42907</v>
      </c>
      <c r="E61" s="219">
        <v>42907</v>
      </c>
      <c r="F61" s="218" t="s">
        <v>4</v>
      </c>
      <c r="G61" s="173">
        <v>4741871.5199999996</v>
      </c>
      <c r="H61" s="173">
        <v>4741871.5199999996</v>
      </c>
      <c r="I61" s="220" t="s">
        <v>10</v>
      </c>
      <c r="J61" s="263">
        <f t="shared" si="2"/>
        <v>-64</v>
      </c>
      <c r="K61" s="263"/>
      <c r="L61" s="263"/>
      <c r="M61" s="263"/>
      <c r="N61" s="267" t="s">
        <v>203</v>
      </c>
    </row>
    <row r="62" spans="2:14" ht="15.75">
      <c r="B62" s="217" t="s">
        <v>201</v>
      </c>
      <c r="C62" s="218" t="s">
        <v>97</v>
      </c>
      <c r="D62" s="219">
        <v>42907</v>
      </c>
      <c r="E62" s="219">
        <v>42907</v>
      </c>
      <c r="F62" s="218" t="s">
        <v>4</v>
      </c>
      <c r="G62" s="173">
        <v>853527.07</v>
      </c>
      <c r="H62" s="173">
        <v>853527.07</v>
      </c>
      <c r="I62" s="220" t="s">
        <v>10</v>
      </c>
      <c r="J62" s="263">
        <f t="shared" si="2"/>
        <v>-64</v>
      </c>
      <c r="K62" s="263"/>
      <c r="L62" s="263"/>
      <c r="M62" s="265"/>
      <c r="N62" s="267" t="s">
        <v>203</v>
      </c>
    </row>
    <row r="63" spans="2:14" ht="15.75">
      <c r="B63" s="217" t="s">
        <v>271</v>
      </c>
      <c r="C63" s="218"/>
      <c r="D63" s="219">
        <v>42922</v>
      </c>
      <c r="E63" s="219">
        <v>42926</v>
      </c>
      <c r="F63" s="218" t="s">
        <v>4</v>
      </c>
      <c r="G63" s="173">
        <v>10847221</v>
      </c>
      <c r="H63" s="173">
        <v>10847221</v>
      </c>
      <c r="I63" s="220" t="s">
        <v>10</v>
      </c>
      <c r="J63" s="263">
        <f t="shared" si="2"/>
        <v>-49</v>
      </c>
      <c r="K63" s="263">
        <v>13408</v>
      </c>
      <c r="L63" s="263">
        <v>5</v>
      </c>
      <c r="M63" s="265">
        <f>+G63*(K63+L63)</f>
        <v>145493775273</v>
      </c>
      <c r="N63" s="267" t="s">
        <v>203</v>
      </c>
    </row>
    <row r="64" spans="2:14" ht="15.75">
      <c r="B64" s="217" t="s">
        <v>235</v>
      </c>
      <c r="C64" s="218" t="s">
        <v>97</v>
      </c>
      <c r="D64" s="219">
        <v>42907</v>
      </c>
      <c r="E64" s="219">
        <v>42919</v>
      </c>
      <c r="F64" s="218" t="s">
        <v>4</v>
      </c>
      <c r="G64" s="173">
        <v>498435.94</v>
      </c>
      <c r="H64" s="173">
        <v>498435.94</v>
      </c>
      <c r="I64" s="220" t="s">
        <v>10</v>
      </c>
      <c r="J64" s="263">
        <f t="shared" si="2"/>
        <v>-64</v>
      </c>
      <c r="K64" s="263"/>
      <c r="L64" s="263"/>
      <c r="M64" s="263"/>
      <c r="N64" s="267" t="s">
        <v>203</v>
      </c>
    </row>
    <row r="65" spans="2:14" ht="15.75">
      <c r="B65" s="217" t="s">
        <v>235</v>
      </c>
      <c r="C65" s="218" t="s">
        <v>97</v>
      </c>
      <c r="D65" s="219">
        <v>42907</v>
      </c>
      <c r="E65" s="219">
        <v>42919</v>
      </c>
      <c r="F65" s="218" t="s">
        <v>4</v>
      </c>
      <c r="G65" s="173">
        <v>417008.86</v>
      </c>
      <c r="H65" s="173">
        <v>417008.86</v>
      </c>
      <c r="I65" s="220" t="s">
        <v>10</v>
      </c>
      <c r="J65" s="263">
        <f t="shared" si="2"/>
        <v>-64</v>
      </c>
      <c r="K65" s="263"/>
      <c r="L65" s="263"/>
      <c r="M65" s="263"/>
      <c r="N65" s="267" t="s">
        <v>203</v>
      </c>
    </row>
    <row r="66" spans="2:14" ht="15.75">
      <c r="B66" s="217" t="s">
        <v>235</v>
      </c>
      <c r="C66" s="218" t="s">
        <v>97</v>
      </c>
      <c r="D66" s="219">
        <v>42907</v>
      </c>
      <c r="E66" s="219">
        <v>42919</v>
      </c>
      <c r="F66" s="218" t="s">
        <v>4</v>
      </c>
      <c r="G66" s="173">
        <v>289550.90000000002</v>
      </c>
      <c r="H66" s="173">
        <v>289550.90000000002</v>
      </c>
      <c r="I66" s="220" t="s">
        <v>10</v>
      </c>
      <c r="J66" s="263">
        <f t="shared" si="2"/>
        <v>-64</v>
      </c>
      <c r="K66" s="263"/>
      <c r="L66" s="263"/>
      <c r="M66" s="263"/>
      <c r="N66" s="267" t="s">
        <v>203</v>
      </c>
    </row>
    <row r="67" spans="2:14" ht="15.75">
      <c r="B67" s="217" t="s">
        <v>235</v>
      </c>
      <c r="C67" s="218" t="s">
        <v>97</v>
      </c>
      <c r="D67" s="219">
        <v>42907</v>
      </c>
      <c r="E67" s="219">
        <v>42919</v>
      </c>
      <c r="F67" s="218" t="s">
        <v>4</v>
      </c>
      <c r="G67" s="173">
        <v>6363952.9100000001</v>
      </c>
      <c r="H67" s="173">
        <v>6363952.9100000001</v>
      </c>
      <c r="I67" s="220" t="s">
        <v>10</v>
      </c>
      <c r="J67" s="263">
        <f t="shared" si="2"/>
        <v>-64</v>
      </c>
      <c r="K67" s="263"/>
      <c r="L67" s="263"/>
      <c r="M67" s="263"/>
      <c r="N67" s="267" t="s">
        <v>203</v>
      </c>
    </row>
    <row r="68" spans="2:14" ht="15.75">
      <c r="B68" s="217" t="s">
        <v>235</v>
      </c>
      <c r="C68" s="218" t="s">
        <v>97</v>
      </c>
      <c r="D68" s="219">
        <v>42907</v>
      </c>
      <c r="E68" s="219">
        <v>42919</v>
      </c>
      <c r="F68" s="218" t="s">
        <v>4</v>
      </c>
      <c r="G68" s="173">
        <v>5056459.01</v>
      </c>
      <c r="H68" s="173">
        <v>5056459.01</v>
      </c>
      <c r="I68" s="220" t="s">
        <v>10</v>
      </c>
      <c r="J68" s="263">
        <f t="shared" si="2"/>
        <v>-64</v>
      </c>
      <c r="K68" s="263"/>
      <c r="L68" s="263"/>
      <c r="M68" s="263"/>
      <c r="N68" s="267" t="s">
        <v>203</v>
      </c>
    </row>
    <row r="69" spans="2:14" ht="15.75">
      <c r="B69" s="217" t="s">
        <v>235</v>
      </c>
      <c r="C69" s="218" t="s">
        <v>97</v>
      </c>
      <c r="D69" s="219">
        <v>42907</v>
      </c>
      <c r="E69" s="219">
        <v>42919</v>
      </c>
      <c r="F69" s="218" t="s">
        <v>4</v>
      </c>
      <c r="G69" s="173">
        <v>8926389.9499999993</v>
      </c>
      <c r="H69" s="173">
        <v>8926389.9499999993</v>
      </c>
      <c r="I69" s="220" t="s">
        <v>10</v>
      </c>
      <c r="J69" s="263">
        <f t="shared" si="2"/>
        <v>-64</v>
      </c>
      <c r="K69" s="263"/>
      <c r="L69" s="263"/>
      <c r="M69" s="263"/>
      <c r="N69" s="267" t="s">
        <v>203</v>
      </c>
    </row>
    <row r="70" spans="2:14" ht="15.75">
      <c r="B70" s="217" t="s">
        <v>235</v>
      </c>
      <c r="C70" s="218" t="s">
        <v>97</v>
      </c>
      <c r="D70" s="219">
        <v>42907</v>
      </c>
      <c r="E70" s="219">
        <v>42919</v>
      </c>
      <c r="F70" s="218" t="s">
        <v>4</v>
      </c>
      <c r="G70" s="173">
        <v>63125.01</v>
      </c>
      <c r="H70" s="173">
        <v>63125.01</v>
      </c>
      <c r="I70" s="220" t="s">
        <v>10</v>
      </c>
      <c r="J70" s="263">
        <f t="shared" si="2"/>
        <v>-64</v>
      </c>
      <c r="K70" s="263"/>
      <c r="L70" s="263"/>
      <c r="M70" s="263"/>
      <c r="N70" s="267" t="s">
        <v>203</v>
      </c>
    </row>
    <row r="71" spans="2:14" ht="15.75">
      <c r="B71" s="217" t="s">
        <v>265</v>
      </c>
      <c r="C71" s="218" t="s">
        <v>15</v>
      </c>
      <c r="D71" s="219">
        <v>42928</v>
      </c>
      <c r="E71" s="219">
        <v>42930</v>
      </c>
      <c r="F71" s="218" t="s">
        <v>4</v>
      </c>
      <c r="G71" s="173">
        <v>3840207.59</v>
      </c>
      <c r="H71" s="173">
        <v>3840207.59</v>
      </c>
      <c r="I71" s="220" t="s">
        <v>27</v>
      </c>
      <c r="J71" s="263">
        <f t="shared" si="2"/>
        <v>-43</v>
      </c>
      <c r="K71" s="263"/>
      <c r="L71" s="263"/>
      <c r="M71" s="263"/>
      <c r="N71" s="267" t="s">
        <v>203</v>
      </c>
    </row>
    <row r="72" spans="2:14" ht="15.75">
      <c r="B72" s="217" t="s">
        <v>269</v>
      </c>
      <c r="C72" s="218" t="s">
        <v>15</v>
      </c>
      <c r="D72" s="219">
        <v>42923</v>
      </c>
      <c r="E72" s="219">
        <v>42927</v>
      </c>
      <c r="F72" s="218" t="s">
        <v>4</v>
      </c>
      <c r="G72" s="173">
        <v>5084120.68</v>
      </c>
      <c r="H72" s="173">
        <v>5084120.68</v>
      </c>
      <c r="I72" s="220" t="s">
        <v>27</v>
      </c>
      <c r="J72" s="263">
        <f t="shared" si="2"/>
        <v>-48</v>
      </c>
      <c r="K72" s="263"/>
      <c r="L72" s="263"/>
      <c r="M72" s="263"/>
      <c r="N72" s="267" t="s">
        <v>203</v>
      </c>
    </row>
    <row r="73" spans="2:14" ht="15.75">
      <c r="B73" s="217" t="s">
        <v>280</v>
      </c>
      <c r="C73" s="218" t="s">
        <v>15</v>
      </c>
      <c r="D73" s="219">
        <v>42928</v>
      </c>
      <c r="E73" s="219">
        <v>42930</v>
      </c>
      <c r="F73" s="218" t="s">
        <v>4</v>
      </c>
      <c r="G73" s="173">
        <v>2291600.9900000002</v>
      </c>
      <c r="H73" s="173">
        <v>2291600.9900000002</v>
      </c>
      <c r="I73" s="220" t="s">
        <v>27</v>
      </c>
      <c r="J73" s="263">
        <f t="shared" si="2"/>
        <v>-43</v>
      </c>
      <c r="K73" s="263"/>
      <c r="L73" s="263"/>
      <c r="M73" s="263"/>
      <c r="N73" s="267" t="s">
        <v>203</v>
      </c>
    </row>
    <row r="74" spans="2:14" ht="15.75">
      <c r="B74" s="217" t="s">
        <v>196</v>
      </c>
      <c r="C74" s="218" t="s">
        <v>97</v>
      </c>
      <c r="D74" s="219">
        <v>42937</v>
      </c>
      <c r="E74" s="219">
        <v>42941</v>
      </c>
      <c r="F74" s="218" t="s">
        <v>4</v>
      </c>
      <c r="G74" s="173">
        <v>7001647.5700000003</v>
      </c>
      <c r="H74" s="173">
        <v>7001647.5700000003</v>
      </c>
      <c r="I74" s="220" t="s">
        <v>26</v>
      </c>
      <c r="J74" s="263">
        <f t="shared" si="2"/>
        <v>-34</v>
      </c>
      <c r="K74" s="263"/>
      <c r="L74" s="263"/>
      <c r="M74" s="263"/>
      <c r="N74" s="267" t="s">
        <v>203</v>
      </c>
    </row>
    <row r="75" spans="2:14" ht="15.75">
      <c r="B75" s="217" t="s">
        <v>196</v>
      </c>
      <c r="C75" s="218" t="s">
        <v>97</v>
      </c>
      <c r="D75" s="219">
        <v>42933</v>
      </c>
      <c r="E75" s="219">
        <v>42935</v>
      </c>
      <c r="F75" s="218" t="s">
        <v>4</v>
      </c>
      <c r="G75" s="173">
        <v>2655437.46</v>
      </c>
      <c r="H75" s="173">
        <v>2655437.46</v>
      </c>
      <c r="I75" s="220" t="s">
        <v>26</v>
      </c>
      <c r="J75" s="263">
        <f t="shared" si="2"/>
        <v>-38</v>
      </c>
      <c r="K75" s="263"/>
      <c r="L75" s="263"/>
      <c r="M75" s="263"/>
      <c r="N75" s="267" t="s">
        <v>203</v>
      </c>
    </row>
    <row r="76" spans="2:14" ht="15.75">
      <c r="B76" s="217" t="s">
        <v>201</v>
      </c>
      <c r="C76" s="218" t="s">
        <v>97</v>
      </c>
      <c r="D76" s="219">
        <v>42942</v>
      </c>
      <c r="E76" s="219">
        <v>42942</v>
      </c>
      <c r="F76" s="218" t="s">
        <v>4</v>
      </c>
      <c r="G76" s="173">
        <v>1071883.3600000001</v>
      </c>
      <c r="H76" s="173">
        <v>1071883.3600000001</v>
      </c>
      <c r="I76" s="220" t="s">
        <v>10</v>
      </c>
      <c r="J76" s="263">
        <f t="shared" si="2"/>
        <v>-29</v>
      </c>
      <c r="K76" s="263"/>
      <c r="L76" s="263"/>
      <c r="M76" s="263"/>
      <c r="N76" s="267" t="s">
        <v>203</v>
      </c>
    </row>
    <row r="77" spans="2:14" ht="15.75">
      <c r="B77" s="217" t="s">
        <v>201</v>
      </c>
      <c r="C77" s="218" t="s">
        <v>97</v>
      </c>
      <c r="D77" s="219">
        <v>42942</v>
      </c>
      <c r="E77" s="219">
        <v>42942</v>
      </c>
      <c r="F77" s="218" t="s">
        <v>4</v>
      </c>
      <c r="G77" s="173">
        <v>4921359.5199999996</v>
      </c>
      <c r="H77" s="173">
        <v>4921359.5199999996</v>
      </c>
      <c r="I77" s="220" t="s">
        <v>10</v>
      </c>
      <c r="J77" s="263">
        <f t="shared" si="2"/>
        <v>-29</v>
      </c>
      <c r="K77" s="263"/>
      <c r="L77" s="263"/>
      <c r="M77" s="263"/>
      <c r="N77" s="267" t="s">
        <v>203</v>
      </c>
    </row>
    <row r="78" spans="2:14" ht="15.75">
      <c r="B78" s="217" t="s">
        <v>271</v>
      </c>
      <c r="C78" s="218" t="s">
        <v>15</v>
      </c>
      <c r="D78" s="219">
        <v>42956</v>
      </c>
      <c r="E78" s="219">
        <v>42960</v>
      </c>
      <c r="F78" s="218" t="s">
        <v>4</v>
      </c>
      <c r="G78" s="173">
        <v>7019890</v>
      </c>
      <c r="H78" s="173">
        <v>7019890</v>
      </c>
      <c r="I78" s="220" t="s">
        <v>10</v>
      </c>
      <c r="J78" s="263">
        <f t="shared" si="2"/>
        <v>-15</v>
      </c>
      <c r="K78" s="263">
        <v>13370</v>
      </c>
      <c r="L78" s="263">
        <v>5</v>
      </c>
      <c r="M78" s="263">
        <f t="shared" ref="M78:M81" si="3">+G78*(K78+L78)</f>
        <v>93891028750</v>
      </c>
      <c r="N78" s="267" t="s">
        <v>203</v>
      </c>
    </row>
    <row r="79" spans="2:14" ht="15.75">
      <c r="B79" s="217" t="s">
        <v>265</v>
      </c>
      <c r="C79" s="218" t="s">
        <v>15</v>
      </c>
      <c r="D79" s="219">
        <v>42956</v>
      </c>
      <c r="E79" s="219">
        <v>42960</v>
      </c>
      <c r="F79" s="218" t="s">
        <v>4</v>
      </c>
      <c r="G79" s="173">
        <v>3630630.44</v>
      </c>
      <c r="H79" s="173">
        <v>3685919.23</v>
      </c>
      <c r="I79" s="220" t="s">
        <v>27</v>
      </c>
      <c r="J79" s="263">
        <f t="shared" si="2"/>
        <v>-15</v>
      </c>
      <c r="K79" s="263">
        <v>13370</v>
      </c>
      <c r="L79" s="263">
        <v>5</v>
      </c>
      <c r="M79" s="263">
        <f t="shared" si="3"/>
        <v>48559682135</v>
      </c>
      <c r="N79" s="267" t="s">
        <v>203</v>
      </c>
    </row>
    <row r="80" spans="2:14" ht="15.75">
      <c r="B80" s="217" t="s">
        <v>269</v>
      </c>
      <c r="C80" s="218" t="s">
        <v>15</v>
      </c>
      <c r="D80" s="219">
        <v>42956</v>
      </c>
      <c r="E80" s="219">
        <v>42958</v>
      </c>
      <c r="F80" s="218" t="s">
        <v>4</v>
      </c>
      <c r="G80" s="173">
        <v>5072718.34</v>
      </c>
      <c r="H80" s="173">
        <v>5149967.8600000003</v>
      </c>
      <c r="I80" s="220" t="s">
        <v>27</v>
      </c>
      <c r="J80" s="263">
        <f t="shared" si="2"/>
        <v>-15</v>
      </c>
      <c r="K80" s="263">
        <v>13370</v>
      </c>
      <c r="L80" s="263">
        <v>5</v>
      </c>
      <c r="M80" s="263">
        <f t="shared" si="3"/>
        <v>67847607797.5</v>
      </c>
      <c r="N80" s="267" t="s">
        <v>203</v>
      </c>
    </row>
    <row r="81" spans="2:14" ht="15.75">
      <c r="B81" s="217" t="s">
        <v>280</v>
      </c>
      <c r="C81" s="218" t="s">
        <v>15</v>
      </c>
      <c r="D81" s="219">
        <v>42957</v>
      </c>
      <c r="E81" s="219">
        <v>42961</v>
      </c>
      <c r="F81" s="218" t="s">
        <v>4</v>
      </c>
      <c r="G81" s="173">
        <v>1956415.13</v>
      </c>
      <c r="H81" s="173">
        <v>1986208.25</v>
      </c>
      <c r="I81" s="220" t="s">
        <v>27</v>
      </c>
      <c r="J81" s="263">
        <f t="shared" si="2"/>
        <v>-14</v>
      </c>
      <c r="K81" s="263">
        <v>13344</v>
      </c>
      <c r="L81" s="263">
        <v>5</v>
      </c>
      <c r="M81" s="263">
        <f t="shared" si="3"/>
        <v>26116185570.369999</v>
      </c>
      <c r="N81" s="267" t="s">
        <v>203</v>
      </c>
    </row>
    <row r="82" spans="2:14" ht="15.75">
      <c r="B82" s="217" t="s">
        <v>196</v>
      </c>
      <c r="C82" s="218" t="s">
        <v>97</v>
      </c>
      <c r="D82" s="219">
        <v>42968</v>
      </c>
      <c r="E82" s="219">
        <v>42970</v>
      </c>
      <c r="F82" s="218" t="s">
        <v>4</v>
      </c>
      <c r="G82" s="173">
        <v>17999879.23</v>
      </c>
      <c r="H82" s="173">
        <v>17999879.23</v>
      </c>
      <c r="I82" s="220" t="s">
        <v>26</v>
      </c>
      <c r="J82" s="263">
        <f t="shared" si="2"/>
        <v>-3</v>
      </c>
      <c r="K82" s="263"/>
      <c r="L82" s="263"/>
      <c r="M82" s="263"/>
      <c r="N82" s="267" t="s">
        <v>203</v>
      </c>
    </row>
    <row r="83" spans="2:14" ht="15.75">
      <c r="B83" s="217" t="s">
        <v>196</v>
      </c>
      <c r="C83" s="218" t="s">
        <v>97</v>
      </c>
      <c r="D83" s="219">
        <v>42963</v>
      </c>
      <c r="E83" s="219">
        <v>42965</v>
      </c>
      <c r="F83" s="218" t="s">
        <v>4</v>
      </c>
      <c r="G83" s="173">
        <v>2394777.6000000001</v>
      </c>
      <c r="H83" s="173">
        <v>2394777.6000000001</v>
      </c>
      <c r="I83" s="220" t="s">
        <v>26</v>
      </c>
      <c r="J83" s="263">
        <f t="shared" si="2"/>
        <v>-8</v>
      </c>
      <c r="K83" s="263"/>
      <c r="L83" s="263"/>
      <c r="M83" s="263"/>
      <c r="N83" s="267" t="s">
        <v>203</v>
      </c>
    </row>
    <row r="84" spans="2:14" ht="15.75">
      <c r="B84" s="217" t="s">
        <v>196</v>
      </c>
      <c r="C84" s="218" t="s">
        <v>97</v>
      </c>
      <c r="D84" s="219">
        <v>42963</v>
      </c>
      <c r="E84" s="219">
        <v>42965</v>
      </c>
      <c r="F84" s="218" t="s">
        <v>4</v>
      </c>
      <c r="G84" s="173">
        <v>9033269.7300000004</v>
      </c>
      <c r="H84" s="173">
        <v>9033269.7300000004</v>
      </c>
      <c r="I84" s="220" t="s">
        <v>26</v>
      </c>
      <c r="J84" s="263">
        <f t="shared" si="2"/>
        <v>-8</v>
      </c>
      <c r="K84" s="263"/>
      <c r="L84" s="263"/>
      <c r="M84" s="263"/>
      <c r="N84" s="267" t="s">
        <v>203</v>
      </c>
    </row>
    <row r="85" spans="2:14" ht="15.75">
      <c r="B85" s="246" t="s">
        <v>271</v>
      </c>
      <c r="C85" s="247" t="s">
        <v>15</v>
      </c>
      <c r="D85" s="248">
        <v>42984</v>
      </c>
      <c r="E85" s="248">
        <v>42986</v>
      </c>
      <c r="F85" s="247" t="s">
        <v>4</v>
      </c>
      <c r="G85" s="249">
        <v>11335956</v>
      </c>
      <c r="H85" s="249">
        <v>11335956</v>
      </c>
      <c r="I85" s="250" t="s">
        <v>10</v>
      </c>
      <c r="J85" s="270"/>
      <c r="K85" s="270"/>
      <c r="L85" s="270"/>
      <c r="M85" s="270"/>
      <c r="N85" s="271"/>
    </row>
    <row r="86" spans="2:14" ht="15.75">
      <c r="B86" s="246" t="s">
        <v>269</v>
      </c>
      <c r="C86" s="247" t="s">
        <v>15</v>
      </c>
      <c r="D86" s="248">
        <v>42984</v>
      </c>
      <c r="E86" s="248">
        <v>42986</v>
      </c>
      <c r="F86" s="247" t="s">
        <v>4</v>
      </c>
      <c r="G86" s="249">
        <v>5742214.8799999999</v>
      </c>
      <c r="H86" s="249">
        <v>5742214.8799999999</v>
      </c>
      <c r="I86" s="250" t="s">
        <v>27</v>
      </c>
      <c r="J86" s="270"/>
      <c r="K86" s="270"/>
      <c r="L86" s="270"/>
      <c r="M86" s="270"/>
      <c r="N86" s="271"/>
    </row>
    <row r="87" spans="2:14" ht="15.75">
      <c r="B87" s="246"/>
      <c r="C87" s="247"/>
      <c r="D87" s="248"/>
      <c r="E87" s="248"/>
      <c r="F87" s="247"/>
      <c r="G87" s="249"/>
      <c r="H87" s="249"/>
      <c r="I87" s="250"/>
      <c r="J87" s="270"/>
      <c r="K87" s="270"/>
      <c r="L87" s="270"/>
      <c r="M87" s="270"/>
      <c r="N87" s="271"/>
    </row>
    <row r="88" spans="2:14" ht="15.75">
      <c r="B88" s="246"/>
      <c r="C88" s="247"/>
      <c r="D88" s="248"/>
      <c r="E88" s="248"/>
      <c r="F88" s="247"/>
      <c r="G88" s="249"/>
      <c r="H88" s="249"/>
      <c r="I88" s="250"/>
      <c r="J88" s="270"/>
      <c r="K88" s="270"/>
      <c r="L88" s="270"/>
      <c r="M88" s="270"/>
      <c r="N88" s="271"/>
    </row>
    <row r="101" spans="7:10">
      <c r="G101" s="171"/>
    </row>
    <row r="104" spans="7:10">
      <c r="G104" s="171"/>
      <c r="J104" s="171"/>
    </row>
    <row r="107" spans="7:10">
      <c r="I107" s="171"/>
      <c r="J107" s="171"/>
    </row>
    <row r="110" spans="7:10">
      <c r="J110" s="171"/>
    </row>
    <row r="111" spans="7:10">
      <c r="J111" s="339"/>
    </row>
  </sheetData>
  <autoFilter ref="B4:N53"/>
  <mergeCells count="2">
    <mergeCell ref="B3:N3"/>
    <mergeCell ref="B2:N2"/>
  </mergeCells>
  <conditionalFormatting sqref="G35">
    <cfRule type="duplicateValues" dxfId="290" priority="262"/>
  </conditionalFormatting>
  <conditionalFormatting sqref="H35">
    <cfRule type="duplicateValues" dxfId="289" priority="261"/>
  </conditionalFormatting>
  <conditionalFormatting sqref="G35">
    <cfRule type="duplicateValues" dxfId="288" priority="260"/>
  </conditionalFormatting>
  <conditionalFormatting sqref="H35">
    <cfRule type="duplicateValues" dxfId="287" priority="259"/>
  </conditionalFormatting>
  <conditionalFormatting sqref="H35">
    <cfRule type="duplicateValues" dxfId="286" priority="258"/>
  </conditionalFormatting>
  <conditionalFormatting sqref="G35">
    <cfRule type="duplicateValues" dxfId="285" priority="257"/>
  </conditionalFormatting>
  <conditionalFormatting sqref="H35">
    <cfRule type="duplicateValues" dxfId="284" priority="256"/>
  </conditionalFormatting>
  <conditionalFormatting sqref="G35">
    <cfRule type="duplicateValues" dxfId="283" priority="255"/>
  </conditionalFormatting>
  <conditionalFormatting sqref="H35">
    <cfRule type="duplicateValues" dxfId="282" priority="254"/>
  </conditionalFormatting>
  <conditionalFormatting sqref="G35">
    <cfRule type="duplicateValues" dxfId="281" priority="253"/>
  </conditionalFormatting>
  <conditionalFormatting sqref="H35">
    <cfRule type="duplicateValues" dxfId="280" priority="250"/>
    <cfRule type="duplicateValues" dxfId="279" priority="251"/>
    <cfRule type="duplicateValues" dxfId="278" priority="252"/>
  </conditionalFormatting>
  <conditionalFormatting sqref="G35">
    <cfRule type="duplicateValues" dxfId="277" priority="249"/>
  </conditionalFormatting>
  <conditionalFormatting sqref="H35">
    <cfRule type="duplicateValues" dxfId="276" priority="248"/>
  </conditionalFormatting>
  <conditionalFormatting sqref="G38:G39">
    <cfRule type="duplicateValues" dxfId="275" priority="233"/>
  </conditionalFormatting>
  <conditionalFormatting sqref="H38:H39">
    <cfRule type="duplicateValues" dxfId="274" priority="234"/>
  </conditionalFormatting>
  <conditionalFormatting sqref="G38:G39">
    <cfRule type="duplicateValues" dxfId="273" priority="235"/>
  </conditionalFormatting>
  <conditionalFormatting sqref="H38:H39">
    <cfRule type="duplicateValues" dxfId="272" priority="236"/>
  </conditionalFormatting>
  <conditionalFormatting sqref="H38:H39">
    <cfRule type="duplicateValues" dxfId="271" priority="237"/>
  </conditionalFormatting>
  <conditionalFormatting sqref="G38:G39">
    <cfRule type="duplicateValues" dxfId="270" priority="238"/>
  </conditionalFormatting>
  <conditionalFormatting sqref="H38:H39">
    <cfRule type="duplicateValues" dxfId="269" priority="239"/>
  </conditionalFormatting>
  <conditionalFormatting sqref="G38:G39">
    <cfRule type="duplicateValues" dxfId="268" priority="240"/>
  </conditionalFormatting>
  <conditionalFormatting sqref="H38:H39">
    <cfRule type="duplicateValues" dxfId="267" priority="241"/>
  </conditionalFormatting>
  <conditionalFormatting sqref="G38:G39">
    <cfRule type="duplicateValues" dxfId="266" priority="242"/>
  </conditionalFormatting>
  <conditionalFormatting sqref="H38:H39">
    <cfRule type="duplicateValues" dxfId="265" priority="243"/>
    <cfRule type="duplicateValues" dxfId="264" priority="244"/>
    <cfRule type="duplicateValues" dxfId="263" priority="245"/>
  </conditionalFormatting>
  <conditionalFormatting sqref="G38:G39">
    <cfRule type="duplicateValues" dxfId="262" priority="246"/>
  </conditionalFormatting>
  <conditionalFormatting sqref="H38:H39">
    <cfRule type="duplicateValues" dxfId="261" priority="247"/>
  </conditionalFormatting>
  <conditionalFormatting sqref="G36:G37 G40:G42 G44:G52">
    <cfRule type="duplicateValues" dxfId="260" priority="263"/>
  </conditionalFormatting>
  <conditionalFormatting sqref="H36:H37 H40:H42 H44:H52">
    <cfRule type="duplicateValues" dxfId="259" priority="264"/>
  </conditionalFormatting>
  <conditionalFormatting sqref="G36:G37 G40:G42 G44:G52">
    <cfRule type="duplicateValues" dxfId="258" priority="265"/>
  </conditionalFormatting>
  <conditionalFormatting sqref="H36:H37 H40:H42 H44:H52">
    <cfRule type="duplicateValues" dxfId="257" priority="266"/>
  </conditionalFormatting>
  <conditionalFormatting sqref="H36:H37 H40:H42 H44:H52">
    <cfRule type="duplicateValues" dxfId="256" priority="267"/>
  </conditionalFormatting>
  <conditionalFormatting sqref="G36:G37 G40:G42 G44:G52">
    <cfRule type="duplicateValues" dxfId="255" priority="268"/>
  </conditionalFormatting>
  <conditionalFormatting sqref="H36:H37 H40:H42 H44:H52">
    <cfRule type="duplicateValues" dxfId="254" priority="269"/>
  </conditionalFormatting>
  <conditionalFormatting sqref="G36:G37 G40:G42 G44:G52">
    <cfRule type="duplicateValues" dxfId="253" priority="270"/>
  </conditionalFormatting>
  <conditionalFormatting sqref="H36:H37 H40:H42 H44:H52">
    <cfRule type="duplicateValues" dxfId="252" priority="271"/>
  </conditionalFormatting>
  <conditionalFormatting sqref="G36:G37 G40:G42 G44:G52">
    <cfRule type="duplicateValues" dxfId="251" priority="272"/>
  </conditionalFormatting>
  <conditionalFormatting sqref="H36:H37 H40:H42 H44:H52">
    <cfRule type="duplicateValues" dxfId="250" priority="273"/>
    <cfRule type="duplicateValues" dxfId="249" priority="274"/>
    <cfRule type="duplicateValues" dxfId="248" priority="275"/>
  </conditionalFormatting>
  <conditionalFormatting sqref="G36:G37 G40:G42 G44:G52">
    <cfRule type="duplicateValues" dxfId="247" priority="276"/>
  </conditionalFormatting>
  <conditionalFormatting sqref="H36:H37 H40:H42 H44:H52">
    <cfRule type="duplicateValues" dxfId="246" priority="277"/>
  </conditionalFormatting>
  <conditionalFormatting sqref="G43">
    <cfRule type="duplicateValues" dxfId="245" priority="218"/>
  </conditionalFormatting>
  <conditionalFormatting sqref="H43">
    <cfRule type="duplicateValues" dxfId="244" priority="213"/>
  </conditionalFormatting>
  <conditionalFormatting sqref="G43">
    <cfRule type="duplicateValues" dxfId="243" priority="220"/>
  </conditionalFormatting>
  <conditionalFormatting sqref="H43">
    <cfRule type="duplicateValues" dxfId="242" priority="215"/>
  </conditionalFormatting>
  <conditionalFormatting sqref="H43">
    <cfRule type="duplicateValues" dxfId="241" priority="216"/>
  </conditionalFormatting>
  <conditionalFormatting sqref="G43">
    <cfRule type="duplicateValues" dxfId="240" priority="223"/>
  </conditionalFormatting>
  <conditionalFormatting sqref="G43">
    <cfRule type="duplicateValues" dxfId="239" priority="225"/>
  </conditionalFormatting>
  <conditionalFormatting sqref="G43">
    <cfRule type="duplicateValues" dxfId="238" priority="227"/>
  </conditionalFormatting>
  <conditionalFormatting sqref="G43">
    <cfRule type="duplicateValues" dxfId="237" priority="231"/>
  </conditionalFormatting>
  <conditionalFormatting sqref="H43">
    <cfRule type="duplicateValues" dxfId="236" priority="212"/>
  </conditionalFormatting>
  <conditionalFormatting sqref="H43">
    <cfRule type="duplicateValues" dxfId="235" priority="214"/>
  </conditionalFormatting>
  <conditionalFormatting sqref="H43">
    <cfRule type="duplicateValues" dxfId="234" priority="217"/>
  </conditionalFormatting>
  <conditionalFormatting sqref="G53:G56 G58">
    <cfRule type="duplicateValues" dxfId="233" priority="91089"/>
  </conditionalFormatting>
  <conditionalFormatting sqref="H53:H56 H58">
    <cfRule type="duplicateValues" dxfId="232" priority="91091"/>
  </conditionalFormatting>
  <conditionalFormatting sqref="H53:H56 H58">
    <cfRule type="duplicateValues" dxfId="231" priority="91093"/>
    <cfRule type="duplicateValues" dxfId="230" priority="91094"/>
    <cfRule type="duplicateValues" dxfId="229" priority="91095"/>
  </conditionalFormatting>
  <conditionalFormatting sqref="H59">
    <cfRule type="duplicateValues" dxfId="228" priority="95"/>
  </conditionalFormatting>
  <conditionalFormatting sqref="G59">
    <cfRule type="duplicateValues" dxfId="227" priority="96"/>
  </conditionalFormatting>
  <conditionalFormatting sqref="H59">
    <cfRule type="duplicateValues" dxfId="226" priority="92"/>
    <cfRule type="duplicateValues" dxfId="225" priority="93"/>
    <cfRule type="duplicateValues" dxfId="224" priority="94"/>
  </conditionalFormatting>
  <conditionalFormatting sqref="G57">
    <cfRule type="duplicateValues" dxfId="223" priority="86"/>
  </conditionalFormatting>
  <conditionalFormatting sqref="H57">
    <cfRule type="duplicateValues" dxfId="222" priority="85"/>
  </conditionalFormatting>
  <conditionalFormatting sqref="H57">
    <cfRule type="duplicateValues" dxfId="221" priority="82"/>
    <cfRule type="duplicateValues" dxfId="220" priority="83"/>
    <cfRule type="duplicateValues" dxfId="219" priority="84"/>
  </conditionalFormatting>
  <conditionalFormatting sqref="G60">
    <cfRule type="duplicateValues" dxfId="218" priority="81"/>
  </conditionalFormatting>
  <conditionalFormatting sqref="H60">
    <cfRule type="duplicateValues" dxfId="217" priority="80"/>
  </conditionalFormatting>
  <conditionalFormatting sqref="H60">
    <cfRule type="duplicateValues" dxfId="216" priority="77"/>
    <cfRule type="duplicateValues" dxfId="215" priority="78"/>
    <cfRule type="duplicateValues" dxfId="214" priority="79"/>
  </conditionalFormatting>
  <conditionalFormatting sqref="G61:G77 G85:G88">
    <cfRule type="duplicateValues" dxfId="213" priority="283954"/>
  </conditionalFormatting>
  <conditionalFormatting sqref="H61:H77 H85:H88">
    <cfRule type="duplicateValues" dxfId="212" priority="283956"/>
  </conditionalFormatting>
  <conditionalFormatting sqref="H61:H77 H85:H88">
    <cfRule type="duplicateValues" dxfId="211" priority="283958"/>
    <cfRule type="duplicateValues" dxfId="210" priority="283959"/>
    <cfRule type="duplicateValues" dxfId="209" priority="283960"/>
  </conditionalFormatting>
  <conditionalFormatting sqref="G78:G80">
    <cfRule type="duplicateValues" dxfId="208" priority="15"/>
  </conditionalFormatting>
  <conditionalFormatting sqref="H78:H80">
    <cfRule type="duplicateValues" dxfId="207" priority="14"/>
  </conditionalFormatting>
  <conditionalFormatting sqref="H78:H80">
    <cfRule type="duplicateValues" dxfId="206" priority="11"/>
    <cfRule type="duplicateValues" dxfId="205" priority="12"/>
    <cfRule type="duplicateValues" dxfId="204" priority="13"/>
  </conditionalFormatting>
  <conditionalFormatting sqref="G81">
    <cfRule type="duplicateValues" dxfId="203" priority="10"/>
  </conditionalFormatting>
  <conditionalFormatting sqref="H81">
    <cfRule type="duplicateValues" dxfId="202" priority="9"/>
  </conditionalFormatting>
  <conditionalFormatting sqref="H81">
    <cfRule type="duplicateValues" dxfId="201" priority="6"/>
    <cfRule type="duplicateValues" dxfId="200" priority="7"/>
    <cfRule type="duplicateValues" dxfId="199" priority="8"/>
  </conditionalFormatting>
  <conditionalFormatting sqref="G82:G84">
    <cfRule type="duplicateValues" dxfId="198" priority="5"/>
  </conditionalFormatting>
  <conditionalFormatting sqref="H82:H84">
    <cfRule type="duplicateValues" dxfId="197" priority="4"/>
  </conditionalFormatting>
  <conditionalFormatting sqref="H82:H84">
    <cfRule type="duplicateValues" dxfId="196" priority="1"/>
    <cfRule type="duplicateValues" dxfId="195" priority="2"/>
    <cfRule type="duplicateValues" dxfId="194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N33"/>
  <sheetViews>
    <sheetView showGridLines="0" topLeftCell="A4" zoomScale="115" zoomScaleNormal="115" workbookViewId="0">
      <selection activeCell="H20" sqref="H20"/>
    </sheetView>
  </sheetViews>
  <sheetFormatPr defaultRowHeight="12.75"/>
  <cols>
    <col min="2" max="2" width="15.85546875" customWidth="1"/>
    <col min="3" max="3" width="13.42578125" customWidth="1"/>
    <col min="4" max="4" width="20.5703125" bestFit="1" customWidth="1"/>
    <col min="5" max="5" width="27" customWidth="1"/>
    <col min="6" max="6" width="10" bestFit="1" customWidth="1"/>
    <col min="7" max="7" width="19.140625" bestFit="1" customWidth="1"/>
  </cols>
  <sheetData>
    <row r="2" spans="2:7" ht="21">
      <c r="B2" s="553" t="s">
        <v>222</v>
      </c>
      <c r="C2" s="553"/>
      <c r="D2" s="553"/>
      <c r="E2" s="553"/>
      <c r="F2" s="187"/>
    </row>
    <row r="3" spans="2:7" ht="21">
      <c r="B3" s="553">
        <f>+RANGKUMAN!D1</f>
        <v>42971</v>
      </c>
      <c r="C3" s="553"/>
      <c r="D3" s="553"/>
      <c r="E3" s="553"/>
      <c r="F3" s="92"/>
    </row>
    <row r="4" spans="2:7" ht="13.5" thickBot="1"/>
    <row r="5" spans="2:7" ht="15.75" thickBot="1">
      <c r="B5" s="282" t="s">
        <v>70</v>
      </c>
      <c r="C5" s="283" t="s">
        <v>96</v>
      </c>
      <c r="D5" s="282" t="s">
        <v>71</v>
      </c>
      <c r="E5" s="282" t="s">
        <v>72</v>
      </c>
    </row>
    <row r="6" spans="2:7" ht="15">
      <c r="B6" s="571" t="s">
        <v>27</v>
      </c>
      <c r="C6" s="300" t="s">
        <v>73</v>
      </c>
      <c r="D6" s="301" t="s">
        <v>74</v>
      </c>
      <c r="E6" s="317">
        <v>437029.55</v>
      </c>
      <c r="G6" s="171"/>
    </row>
    <row r="7" spans="2:7" ht="15">
      <c r="B7" s="572"/>
      <c r="C7" s="302" t="s">
        <v>4</v>
      </c>
      <c r="D7" s="303" t="s">
        <v>75</v>
      </c>
      <c r="E7" s="318">
        <v>33823060.579999998</v>
      </c>
      <c r="G7" s="171"/>
    </row>
    <row r="8" spans="2:7" ht="15">
      <c r="B8" s="572"/>
      <c r="C8" s="302" t="s">
        <v>236</v>
      </c>
      <c r="D8" s="303" t="s">
        <v>76</v>
      </c>
      <c r="E8" s="318">
        <v>33124413.84</v>
      </c>
      <c r="G8" s="171"/>
    </row>
    <row r="9" spans="2:7" ht="15">
      <c r="B9" s="572"/>
      <c r="C9" s="302" t="s">
        <v>0</v>
      </c>
      <c r="D9" s="303" t="s">
        <v>336</v>
      </c>
      <c r="E9" s="318">
        <v>381499699574</v>
      </c>
      <c r="G9" s="171"/>
    </row>
    <row r="10" spans="2:7" ht="15.75" thickBot="1">
      <c r="B10" s="573"/>
      <c r="C10" s="304" t="s">
        <v>1</v>
      </c>
      <c r="D10" s="305" t="s">
        <v>77</v>
      </c>
      <c r="E10" s="319">
        <v>185107431</v>
      </c>
      <c r="G10" s="171"/>
    </row>
    <row r="11" spans="2:7" ht="15">
      <c r="B11" s="571" t="s">
        <v>26</v>
      </c>
      <c r="C11" s="302" t="s">
        <v>0</v>
      </c>
      <c r="D11" s="306" t="s">
        <v>337</v>
      </c>
      <c r="E11" s="317">
        <v>339476768700.79999</v>
      </c>
      <c r="G11" s="171"/>
    </row>
    <row r="12" spans="2:7" ht="15">
      <c r="B12" s="572"/>
      <c r="C12" s="302" t="s">
        <v>4</v>
      </c>
      <c r="D12" s="307" t="s">
        <v>78</v>
      </c>
      <c r="E12" s="318">
        <v>17577169.09</v>
      </c>
      <c r="G12" s="171"/>
    </row>
    <row r="13" spans="2:7" ht="15">
      <c r="B13" s="572"/>
      <c r="C13" s="302" t="s">
        <v>236</v>
      </c>
      <c r="D13" s="307" t="s">
        <v>79</v>
      </c>
      <c r="E13" s="318">
        <v>163005814.90000001</v>
      </c>
      <c r="G13" s="171"/>
    </row>
    <row r="14" spans="2:7" ht="15">
      <c r="B14" s="572"/>
      <c r="C14" s="302" t="s">
        <v>1</v>
      </c>
      <c r="D14" s="307" t="s">
        <v>80</v>
      </c>
      <c r="E14" s="318">
        <v>3246878.74</v>
      </c>
      <c r="G14" s="171"/>
    </row>
    <row r="15" spans="2:7" ht="15.75" thickBot="1">
      <c r="B15" s="573"/>
      <c r="C15" s="304" t="s">
        <v>73</v>
      </c>
      <c r="D15" s="308" t="s">
        <v>81</v>
      </c>
      <c r="E15" s="319">
        <v>9531776.4499999993</v>
      </c>
      <c r="G15" s="171"/>
    </row>
    <row r="16" spans="2:7" ht="15">
      <c r="B16" s="571" t="s">
        <v>82</v>
      </c>
      <c r="C16" s="302" t="s">
        <v>4</v>
      </c>
      <c r="D16" s="307">
        <v>81010400036</v>
      </c>
      <c r="E16" s="309">
        <v>2831324.14</v>
      </c>
    </row>
    <row r="17" spans="2:14" ht="15.75" thickBot="1">
      <c r="B17" s="573"/>
      <c r="C17" s="304" t="s">
        <v>1</v>
      </c>
      <c r="D17" s="308">
        <v>81010400037</v>
      </c>
      <c r="E17" s="310">
        <v>7605490.5099999998</v>
      </c>
      <c r="N17" s="422"/>
    </row>
    <row r="18" spans="2:14" ht="15">
      <c r="B18" s="571" t="s">
        <v>10</v>
      </c>
      <c r="C18" s="302" t="s">
        <v>1</v>
      </c>
      <c r="D18" s="311">
        <v>1260001067957</v>
      </c>
      <c r="E18" s="317">
        <v>16015690.6</v>
      </c>
      <c r="G18" s="171"/>
    </row>
    <row r="19" spans="2:14" ht="15">
      <c r="B19" s="572"/>
      <c r="C19" s="302" t="s">
        <v>0</v>
      </c>
      <c r="D19" s="312">
        <v>1260091026368</v>
      </c>
      <c r="E19" s="318">
        <v>95757786280.110001</v>
      </c>
      <c r="G19" s="171"/>
    </row>
    <row r="20" spans="2:14" ht="15">
      <c r="B20" s="572"/>
      <c r="C20" s="302" t="s">
        <v>73</v>
      </c>
      <c r="D20" s="311">
        <v>1260002149176</v>
      </c>
      <c r="E20" s="318">
        <v>114846.03</v>
      </c>
      <c r="G20" s="171"/>
    </row>
    <row r="21" spans="2:14" ht="15">
      <c r="B21" s="572"/>
      <c r="C21" s="302" t="s">
        <v>236</v>
      </c>
      <c r="D21" s="311">
        <v>1260004753595</v>
      </c>
      <c r="E21" s="318">
        <v>33480664.48</v>
      </c>
      <c r="G21" s="171"/>
    </row>
    <row r="22" spans="2:14" ht="15.75" thickBot="1">
      <c r="B22" s="573"/>
      <c r="C22" s="304" t="s">
        <v>4</v>
      </c>
      <c r="D22" s="313">
        <v>1260006336274</v>
      </c>
      <c r="E22" s="319">
        <v>40082786.200000003</v>
      </c>
      <c r="G22" s="171"/>
    </row>
    <row r="23" spans="2:14" ht="15">
      <c r="B23" s="571" t="s">
        <v>28</v>
      </c>
      <c r="C23" s="302" t="s">
        <v>236</v>
      </c>
      <c r="D23" s="307">
        <v>1019745011</v>
      </c>
      <c r="E23" s="309">
        <v>6499896.1399999997</v>
      </c>
      <c r="G23" s="171"/>
    </row>
    <row r="24" spans="2:14" ht="15">
      <c r="B24" s="572"/>
      <c r="C24" s="302" t="s">
        <v>4</v>
      </c>
      <c r="D24" s="307">
        <v>1022403016</v>
      </c>
      <c r="E24" s="318">
        <v>600063.81999999995</v>
      </c>
      <c r="G24" s="171"/>
    </row>
    <row r="25" spans="2:14" ht="15">
      <c r="B25" s="572"/>
      <c r="C25" s="302" t="s">
        <v>0</v>
      </c>
      <c r="D25" s="307">
        <v>1000092017</v>
      </c>
      <c r="E25" s="318"/>
      <c r="G25" s="171"/>
    </row>
    <row r="26" spans="2:14" ht="15.75" thickBot="1">
      <c r="B26" s="573"/>
      <c r="C26" s="304" t="s">
        <v>1</v>
      </c>
      <c r="D26" s="308">
        <v>1022415014</v>
      </c>
      <c r="E26" s="319">
        <v>198892807.51000023</v>
      </c>
      <c r="G26" s="171"/>
    </row>
    <row r="27" spans="2:14" ht="15.75" thickBot="1">
      <c r="B27" s="314" t="s">
        <v>83</v>
      </c>
      <c r="C27" s="315" t="s">
        <v>236</v>
      </c>
      <c r="D27" s="314" t="s">
        <v>84</v>
      </c>
      <c r="E27" s="316">
        <v>407818.41</v>
      </c>
    </row>
    <row r="30" spans="2:14">
      <c r="B30" s="12"/>
    </row>
    <row r="33" spans="5:5">
      <c r="E33" s="272"/>
    </row>
  </sheetData>
  <mergeCells count="7">
    <mergeCell ref="B18:B22"/>
    <mergeCell ref="B23:B26"/>
    <mergeCell ref="B2:E2"/>
    <mergeCell ref="B3:E3"/>
    <mergeCell ref="B6:B10"/>
    <mergeCell ref="B11:B15"/>
    <mergeCell ref="B16:B17"/>
  </mergeCells>
  <pageMargins left="0.7" right="0.7" top="0.75" bottom="0.75" header="0.3" footer="0.3"/>
  <pageSetup orientation="portrait" r:id="rId1"/>
  <ignoredErrors>
    <ignoredError sqref="D9:D10 D8 D6:D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10</vt:i4>
      </vt:variant>
    </vt:vector>
  </HeadingPairs>
  <TitlesOfParts>
    <vt:vector size="29" baseType="lpstr">
      <vt:lpstr>PAGI</vt:lpstr>
      <vt:lpstr>SORE</vt:lpstr>
      <vt:lpstr>RANGKUMAN</vt:lpstr>
      <vt:lpstr>RENCANA PEMBAYARAN</vt:lpstr>
      <vt:lpstr>RENCANA BELI</vt:lpstr>
      <vt:lpstr>RINCIAN</vt:lpstr>
      <vt:lpstr>WARNING</vt:lpstr>
      <vt:lpstr>TRIPARTITE</vt:lpstr>
      <vt:lpstr>REK VALAS</vt:lpstr>
      <vt:lpstr>PEMBELIAN VALAS</vt:lpstr>
      <vt:lpstr>DEPOSITO</vt:lpstr>
      <vt:lpstr>HEDGING</vt:lpstr>
      <vt:lpstr>KURS</vt:lpstr>
      <vt:lpstr>Sheet1</vt:lpstr>
      <vt:lpstr>Sheet2</vt:lpstr>
      <vt:lpstr>Sheet3</vt:lpstr>
      <vt:lpstr>RUPIAH</vt:lpstr>
      <vt:lpstr>IMPUSAT</vt:lpstr>
      <vt:lpstr>RECEIPT</vt:lpstr>
      <vt:lpstr>DEPOSITO!Print_Area</vt:lpstr>
      <vt:lpstr>PAGI!Print_Area</vt:lpstr>
      <vt:lpstr>RANGKUMAN!Print_Area</vt:lpstr>
      <vt:lpstr>'RENCANA BELI'!Print_Area</vt:lpstr>
      <vt:lpstr>'RENCANA PEMBAYARAN'!Print_Area</vt:lpstr>
      <vt:lpstr>RUPIAH!Print_Area</vt:lpstr>
      <vt:lpstr>Sheet2!Print_Area</vt:lpstr>
      <vt:lpstr>Sheet3!Print_Area</vt:lpstr>
      <vt:lpstr>SORE!Print_Area</vt:lpstr>
      <vt:lpstr>WARNING!Print_Area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Heri Siswanto</cp:lastModifiedBy>
  <cp:revision>1</cp:revision>
  <cp:lastPrinted>2017-08-15T00:53:08Z</cp:lastPrinted>
  <dcterms:created xsi:type="dcterms:W3CDTF">2016-10-28T09:14:04Z</dcterms:created>
  <dcterms:modified xsi:type="dcterms:W3CDTF">2017-08-24T09:20:01Z</dcterms:modified>
</cp:coreProperties>
</file>