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30" documentId="11_B6275C97C5400279299597019048439689085FF0" xr6:coauthVersionLast="47" xr6:coauthVersionMax="47" xr10:uidLastSave="{055BD6BB-731C-484D-A365-91BBAF7C0314}"/>
  <bookViews>
    <workbookView xWindow="-110" yWindow="-110" windowWidth="19420" windowHeight="10300" activeTab="4" xr2:uid="{00000000-000D-0000-FFFF-FFFF00000000}"/>
  </bookViews>
  <sheets>
    <sheet name="Summary" sheetId="1" r:id="rId1"/>
    <sheet name="Data" sheetId="2" r:id="rId2"/>
    <sheet name="Exp#8" sheetId="5" r:id="rId3"/>
    <sheet name="Exp#9" sheetId="6" r:id="rId4"/>
    <sheet name="Exp#1" sheetId="7" r:id="rId5"/>
    <sheet name="Exp#3" sheetId="3" r:id="rId6"/>
    <sheet name="Exp#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7" l="1"/>
  <c r="J11" i="7"/>
  <c r="J9" i="7"/>
  <c r="H10" i="7"/>
  <c r="H11" i="7"/>
  <c r="H9" i="7"/>
  <c r="K11" i="6"/>
  <c r="K12" i="6"/>
  <c r="K13" i="6"/>
  <c r="K10" i="6"/>
  <c r="J11" i="6"/>
  <c r="J12" i="6"/>
  <c r="J13" i="6"/>
  <c r="J10" i="6"/>
  <c r="L37" i="5"/>
  <c r="L38" i="5"/>
  <c r="L36" i="5"/>
  <c r="J37" i="5"/>
  <c r="J38" i="5"/>
  <c r="J36" i="5"/>
  <c r="F25" i="5"/>
  <c r="F26" i="5"/>
  <c r="F27" i="5"/>
  <c r="F28" i="5"/>
  <c r="F30" i="5"/>
  <c r="F31" i="5"/>
  <c r="F32" i="5"/>
  <c r="F33" i="5"/>
  <c r="F34" i="5"/>
  <c r="F36" i="5"/>
  <c r="F37" i="5"/>
  <c r="F38" i="5"/>
  <c r="F40" i="5"/>
  <c r="F41" i="5"/>
  <c r="F42" i="5"/>
  <c r="F24" i="5"/>
  <c r="I7" i="4"/>
  <c r="I8" i="4"/>
  <c r="I9" i="4"/>
  <c r="I10" i="4"/>
  <c r="I11" i="4"/>
  <c r="I12" i="4"/>
  <c r="I13" i="4"/>
  <c r="I14" i="4"/>
  <c r="I6" i="4"/>
  <c r="H7" i="4"/>
  <c r="H8" i="4"/>
  <c r="H9" i="4"/>
  <c r="H10" i="4"/>
  <c r="H11" i="4"/>
  <c r="H12" i="4"/>
  <c r="H13" i="4"/>
  <c r="H14" i="4"/>
  <c r="H6" i="4"/>
  <c r="H6" i="3"/>
  <c r="H7" i="3"/>
  <c r="H8" i="3"/>
  <c r="H9" i="3"/>
  <c r="H10" i="3"/>
  <c r="H11" i="3"/>
  <c r="H12" i="3"/>
  <c r="H13" i="3"/>
  <c r="H5" i="3"/>
  <c r="G6" i="3"/>
  <c r="G7" i="3"/>
  <c r="G8" i="3"/>
  <c r="G9" i="3"/>
  <c r="G10" i="3"/>
  <c r="G11" i="3"/>
  <c r="G12" i="3"/>
  <c r="G13" i="3"/>
  <c r="G5" i="3"/>
  <c r="F7" i="4"/>
  <c r="F8" i="4"/>
  <c r="F9" i="4"/>
  <c r="F10" i="4"/>
  <c r="F11" i="4"/>
  <c r="F12" i="4"/>
  <c r="F13" i="4"/>
  <c r="F14" i="4"/>
  <c r="F6" i="4"/>
  <c r="H35" i="2"/>
  <c r="H26" i="2"/>
  <c r="H27" i="2"/>
  <c r="H28" i="2"/>
  <c r="H29" i="2"/>
  <c r="H30" i="2"/>
  <c r="H31" i="2"/>
  <c r="H32" i="2"/>
  <c r="H33" i="2"/>
  <c r="H34" i="2"/>
  <c r="H25" i="2"/>
  <c r="F26" i="2"/>
  <c r="F27" i="2"/>
  <c r="F28" i="2"/>
  <c r="F29" i="2"/>
  <c r="F30" i="2"/>
  <c r="F31" i="2"/>
  <c r="F32" i="2"/>
  <c r="F33" i="2"/>
  <c r="F34" i="2"/>
  <c r="F35" i="2"/>
  <c r="F25" i="2"/>
  <c r="D26" i="2"/>
  <c r="D27" i="2"/>
  <c r="D28" i="2"/>
  <c r="D29" i="2"/>
  <c r="D30" i="2"/>
  <c r="D31" i="2"/>
  <c r="D32" i="2"/>
  <c r="D33" i="2"/>
  <c r="D34" i="2"/>
  <c r="D35" i="2"/>
  <c r="D25" i="2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<sst xmlns="http://schemas.openxmlformats.org/spreadsheetml/2006/main" count="88" uniqueCount="43">
  <si>
    <t>Groups</t>
  </si>
  <si>
    <t>A</t>
  </si>
  <si>
    <t>B</t>
  </si>
  <si>
    <t>C</t>
  </si>
  <si>
    <t>D</t>
  </si>
  <si>
    <t>Size of packing</t>
  </si>
  <si>
    <t>Bed length (cm)</t>
  </si>
  <si>
    <t>Conc of Sample (mg/L)</t>
  </si>
  <si>
    <t>Coarse</t>
  </si>
  <si>
    <t xml:space="preserve">Group </t>
  </si>
  <si>
    <t>Time (min)</t>
  </si>
  <si>
    <t>OD1</t>
  </si>
  <si>
    <t>OD 2</t>
  </si>
  <si>
    <t>Data For Std Curve</t>
  </si>
  <si>
    <t>Concentration(mg/L)</t>
  </si>
  <si>
    <t>OD2</t>
  </si>
  <si>
    <t>E</t>
  </si>
  <si>
    <t>OD</t>
  </si>
  <si>
    <t>O.D.</t>
  </si>
  <si>
    <t>k</t>
  </si>
  <si>
    <t>C*</t>
  </si>
  <si>
    <t>C/C*</t>
  </si>
  <si>
    <t>t(in min)</t>
  </si>
  <si>
    <t>V(ml)</t>
  </si>
  <si>
    <t>Exp#4</t>
  </si>
  <si>
    <t>A(1cm^2)</t>
  </si>
  <si>
    <t>At/V</t>
  </si>
  <si>
    <t>V/A</t>
  </si>
  <si>
    <t>Volume remaining</t>
  </si>
  <si>
    <t>t (in min)</t>
  </si>
  <si>
    <t>Volume elutted V(in ml)</t>
  </si>
  <si>
    <t>A (cm^2)</t>
  </si>
  <si>
    <t>Conc(g/l)</t>
  </si>
  <si>
    <t>Area</t>
  </si>
  <si>
    <t>Conc (g/l)</t>
  </si>
  <si>
    <t>AS(conc)</t>
  </si>
  <si>
    <t>O.D. (A)</t>
  </si>
  <si>
    <t>O.D. (B)</t>
  </si>
  <si>
    <t>Protein precipitated in A</t>
  </si>
  <si>
    <t>Protein precipitated in B</t>
  </si>
  <si>
    <t>t</t>
  </si>
  <si>
    <t>ln(1-R)</t>
  </si>
  <si>
    <t>[-ln(1-R)]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</si>
</sst>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O.D.</a:t>
            </a:r>
            <a:r>
              <a:rPr lang="en-US" baseline="0"/>
              <a:t> vs </a:t>
            </a:r>
            <a:r>
              <a:rPr lang="en-US"/>
              <a:t>Concentration(mg/L)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Summary!$F$10</c:f>
              <c:strCache>
                <c:ptCount val="1"/>
                <c:pt idx="0">
                  <c:v>Concentration(mg/L)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Summary!$E$11:$E$15</c:f>
              <c:numCache>
                <c:formatCode>General</c:formatCode>
                <c:ptCount val="5"/>
                <c:pt idx="0">
                  <c:v>1.5625</c:v>
                </c:pt>
                <c:pt idx="1">
                  <c:v>1.1635</c:v>
                </c:pt>
                <c:pt idx="2">
                  <c:v>0.78350000000000009</c:v>
                </c:pt>
                <c:pt idx="3">
                  <c:v>0.37</c:v>
                </c:pt>
                <c:pt idx="4">
                  <c:v>0.121</c:v>
                </c:pt>
              </c:numCache>
            </c:numRef>
          </c:xVal>
          <c:yVal>
            <c:numRef>
              <c:f>Summary!$F$11:$F$15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5-4DAA-A102-BA160CE7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65615"/>
        <c:axId val="393467279"/>
      </c:scatterChart>
      <c:valAx>
        <c:axId val="3934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O.D.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67279"/>
        <c:crosses val="autoZero"/>
        <c:crossBetween val="midCat"/>
      </c:valAx>
      <c:valAx>
        <c:axId val="3934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Concentration(mg/L)</a:t>
                </a:r>
                <a:endParaRPr lang="en-IN" sz="10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Breakthrough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Data!$L$24</c:f>
              <c:strCache>
                <c:ptCount val="1"/>
                <c:pt idx="0">
                  <c:v>C/C*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Data!$K$25:$K$35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xVal>
          <c:yVal>
            <c:numRef>
              <c:f>Data!$L$25:$L$35</c:f>
              <c:numCache>
                <c:formatCode>General</c:formatCode>
                <c:ptCount val="11"/>
                <c:pt idx="0">
                  <c:v>1.2856E-3</c:v>
                </c:pt>
                <c:pt idx="1">
                  <c:v>3.8567999999999996E-3</c:v>
                </c:pt>
                <c:pt idx="2">
                  <c:v>1.1891799999999999E-2</c:v>
                </c:pt>
                <c:pt idx="3">
                  <c:v>1.2856000000000001E-2</c:v>
                </c:pt>
                <c:pt idx="4">
                  <c:v>9.7384200000000004E-2</c:v>
                </c:pt>
                <c:pt idx="5">
                  <c:v>6.0423199999999996E-2</c:v>
                </c:pt>
                <c:pt idx="6">
                  <c:v>0.2326936</c:v>
                </c:pt>
                <c:pt idx="7">
                  <c:v>0.2648336</c:v>
                </c:pt>
                <c:pt idx="8">
                  <c:v>0.40689239999999999</c:v>
                </c:pt>
                <c:pt idx="9">
                  <c:v>0.41267760000000003</c:v>
                </c:pt>
                <c:pt idx="10">
                  <c:v>0.64922800000000003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9-4A61-A514-CB3DB3D6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16479"/>
        <c:axId val="581913983"/>
      </c:scatterChart>
      <c:valAx>
        <c:axId val="58191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13983"/>
        <c:crosses val="autoZero"/>
        <c:crossBetween val="midCat"/>
      </c:valAx>
      <c:valAx>
        <c:axId val="5819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C/C*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1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'Exp#8'!$E$7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'Exp#8'!$D$8:$D$12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'Exp#8'!$E$8:$E$12</c:f>
              <c:numCache>
                <c:formatCode>General</c:formatCode>
                <c:ptCount val="5"/>
                <c:pt idx="0">
                  <c:v>3169516</c:v>
                </c:pt>
                <c:pt idx="1">
                  <c:v>6834665</c:v>
                </c:pt>
                <c:pt idx="2">
                  <c:v>10295004</c:v>
                </c:pt>
                <c:pt idx="3">
                  <c:v>13657603</c:v>
                </c:pt>
                <c:pt idx="4">
                  <c:v>16629500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3-4A61-9B39-5A6FF199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47679"/>
        <c:axId val="798450591"/>
      </c:scatterChart>
      <c:valAx>
        <c:axId val="79844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50591"/>
        <c:crosses val="autoZero"/>
        <c:crossBetween val="midCat"/>
      </c:valAx>
      <c:valAx>
        <c:axId val="7984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4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Protein precipitated in A vs AS (Conc)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'Exp#9'!$G$28:$G$31</c:f>
              <c:numCache>
                <c:formatCode>General</c:formatCode>
                <c:ptCount val="4"/>
                <c:pt idx="0">
                  <c:v>0.18599999999999994</c:v>
                </c:pt>
                <c:pt idx="1">
                  <c:v>0.33799999999999986</c:v>
                </c:pt>
                <c:pt idx="2">
                  <c:v>0.6399999999999999</c:v>
                </c:pt>
                <c:pt idx="3">
                  <c:v>0.746</c:v>
                </c:pt>
              </c:numCache>
            </c:numRef>
          </c:xVal>
          <c:yVal>
            <c:numRef>
              <c:f>'Exp#9'!$H$28:$H$31</c:f>
              <c:numCache>
                <c:formatCode>0%</c:formatCode>
                <c:ptCount val="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7-437E-858F-AF272EC9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14415"/>
        <c:axId val="451559919"/>
      </c:scatterChart>
      <c:valAx>
        <c:axId val="4447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9919"/>
        <c:crosses val="autoZero"/>
        <c:crossBetween val="midCat"/>
      </c:valAx>
      <c:valAx>
        <c:axId val="4515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'Exp#1'!$G$8</c:f>
              <c:strCache>
                <c:ptCount val="1"/>
                <c:pt idx="0">
                  <c:v>O.D.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'Exp#1'!$I$9:$I$11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'Exp#1'!$G$9:$G$11</c:f>
              <c:numCache>
                <c:formatCode>General</c:formatCode>
                <c:ptCount val="3"/>
                <c:pt idx="0">
                  <c:v>0.221</c:v>
                </c:pt>
                <c:pt idx="1">
                  <c:v>0.31</c:v>
                </c:pt>
                <c:pt idx="2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25D-AAE6-CFDB55DF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30927"/>
        <c:axId val="624732591"/>
      </c:scatterChart>
      <c:valAx>
        <c:axId val="6247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2591"/>
        <c:crosses val="autoZero"/>
        <c:crossBetween val="midCat"/>
      </c:valAx>
      <c:valAx>
        <c:axId val="6247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[-ln(1-R)]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'Exp#1'!$J$8</c:f>
              <c:strCache>
                <c:ptCount val="1"/>
                <c:pt idx="0">
                  <c:v>[-ln(1-R)]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'Exp#1'!$I$9:$I$11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'Exp#1'!$J$9:$J$11</c:f>
              <c:numCache>
                <c:formatCode>General</c:formatCode>
                <c:ptCount val="3"/>
                <c:pt idx="0">
                  <c:v>0.24974423311138874</c:v>
                </c:pt>
                <c:pt idx="1">
                  <c:v>0.37106368139083207</c:v>
                </c:pt>
                <c:pt idx="2">
                  <c:v>0.40047756659712541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7-4725-B352-9F4BC01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94367"/>
        <c:axId val="786593535"/>
      </c:scatterChart>
      <c:valAx>
        <c:axId val="7865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93535"/>
        <c:crosses val="autoZero"/>
        <c:crossBetween val="midCat"/>
      </c:valAx>
      <c:valAx>
        <c:axId val="7865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At/V vs V/A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'Exp#3'!$L$4</c:f>
              <c:strCache>
                <c:ptCount val="1"/>
                <c:pt idx="0">
                  <c:v>At/V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801837270341207E-3"/>
                  <c:y val="-0.15967373869932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'Exp#3'!$K$5:$K$13</c:f>
              <c:numCache>
                <c:formatCode>General</c:formatCode>
                <c:ptCount val="9"/>
                <c:pt idx="0">
                  <c:v>40</c:v>
                </c:pt>
                <c:pt idx="1">
                  <c:v>80</c:v>
                </c:pt>
                <c:pt idx="2">
                  <c:v>140</c:v>
                </c:pt>
                <c:pt idx="3">
                  <c:v>175</c:v>
                </c:pt>
                <c:pt idx="4">
                  <c:v>200</c:v>
                </c:pt>
                <c:pt idx="5">
                  <c:v>230</c:v>
                </c:pt>
                <c:pt idx="6">
                  <c:v>260</c:v>
                </c:pt>
                <c:pt idx="7">
                  <c:v>290</c:v>
                </c:pt>
                <c:pt idx="8">
                  <c:v>310</c:v>
                </c:pt>
              </c:numCache>
            </c:numRef>
          </c:xVal>
          <c:yVal>
            <c:numRef>
              <c:f>'Exp#3'!$L$5:$L$13</c:f>
              <c:numCache>
                <c:formatCode>General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0.21428571428571427</c:v>
                </c:pt>
                <c:pt idx="3">
                  <c:v>0.22857142857142856</c:v>
                </c:pt>
                <c:pt idx="4">
                  <c:v>0.25</c:v>
                </c:pt>
                <c:pt idx="5">
                  <c:v>0.2608695652173913</c:v>
                </c:pt>
                <c:pt idx="6">
                  <c:v>0.26923076923076922</c:v>
                </c:pt>
                <c:pt idx="7">
                  <c:v>0.27586206896551724</c:v>
                </c:pt>
                <c:pt idx="8">
                  <c:v>0.29032258064516131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5-4F09-BFEC-1CA88662EDAD}"/>
            </c:ext>
          </c:extLst>
        </c:ser>
        <c:ser>
          <c:idx val="1"/>
          <c:order val="1"/>
          <c:tx>
            <c:strRef>
              <c:f>'Exp#3'!$G$4</c:f>
              <c:strCache>
                <c:ptCount val="1"/>
                <c:pt idx="0">
                  <c:v>At/V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'Exp#3'!$K$5:$K$13</c:f>
              <c:numCache>
                <c:formatCode>General</c:formatCode>
                <c:ptCount val="9"/>
                <c:pt idx="0">
                  <c:v>40</c:v>
                </c:pt>
                <c:pt idx="1">
                  <c:v>80</c:v>
                </c:pt>
                <c:pt idx="2">
                  <c:v>140</c:v>
                </c:pt>
                <c:pt idx="3">
                  <c:v>175</c:v>
                </c:pt>
                <c:pt idx="4">
                  <c:v>200</c:v>
                </c:pt>
                <c:pt idx="5">
                  <c:v>230</c:v>
                </c:pt>
                <c:pt idx="6">
                  <c:v>260</c:v>
                </c:pt>
                <c:pt idx="7">
                  <c:v>290</c:v>
                </c:pt>
                <c:pt idx="8">
                  <c:v>310</c:v>
                </c:pt>
              </c:numCache>
            </c:numRef>
          </c:xVal>
          <c:yVal>
            <c:numRef>
              <c:f>'Exp#3'!$G$5:$G$13</c:f>
              <c:numCache>
                <c:formatCode>General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0.21428571428571427</c:v>
                </c:pt>
                <c:pt idx="3">
                  <c:v>0.22857142857142856</c:v>
                </c:pt>
                <c:pt idx="4">
                  <c:v>0.25</c:v>
                </c:pt>
                <c:pt idx="5">
                  <c:v>0.2608695652173913</c:v>
                </c:pt>
                <c:pt idx="6">
                  <c:v>0.26923076923076922</c:v>
                </c:pt>
                <c:pt idx="7">
                  <c:v>0.27586206896551724</c:v>
                </c:pt>
                <c:pt idx="8">
                  <c:v>0.29032258064516131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5-4F09-BFEC-1CA88662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21455"/>
        <c:axId val="578120623"/>
      </c:scatterChart>
      <c:valAx>
        <c:axId val="5781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0623"/>
        <c:crosses val="autoZero"/>
        <c:crossBetween val="midCat"/>
      </c:valAx>
      <c:valAx>
        <c:axId val="578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At/V vs V/A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'Exp#4'!$I$5</c:f>
              <c:strCache>
                <c:ptCount val="1"/>
                <c:pt idx="0">
                  <c:v>At/V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'Exp#4'!$H$6:$H$14</c:f>
              <c:numCache>
                <c:formatCode>General</c:formatCode>
                <c:ptCount val="9"/>
                <c:pt idx="0">
                  <c:v>3.9808917197452227</c:v>
                </c:pt>
                <c:pt idx="1">
                  <c:v>7.1656050955414008</c:v>
                </c:pt>
                <c:pt idx="2">
                  <c:v>9.5541401273885338</c:v>
                </c:pt>
                <c:pt idx="3">
                  <c:v>11.942675159235668</c:v>
                </c:pt>
                <c:pt idx="4">
                  <c:v>13.535031847133757</c:v>
                </c:pt>
                <c:pt idx="5">
                  <c:v>14.331210191082802</c:v>
                </c:pt>
                <c:pt idx="6">
                  <c:v>15.127388535031846</c:v>
                </c:pt>
                <c:pt idx="7">
                  <c:v>15.923566878980891</c:v>
                </c:pt>
                <c:pt idx="8">
                  <c:v>16.321656050955415</c:v>
                </c:pt>
              </c:numCache>
            </c:numRef>
          </c:xVal>
          <c:yVal>
            <c:numRef>
              <c:f>'Exp#4'!$I$6:$I$14</c:f>
              <c:numCache>
                <c:formatCode>General</c:formatCode>
                <c:ptCount val="9"/>
                <c:pt idx="0">
                  <c:v>1.256</c:v>
                </c:pt>
                <c:pt idx="1">
                  <c:v>1.3955555555555557</c:v>
                </c:pt>
                <c:pt idx="2">
                  <c:v>1.57</c:v>
                </c:pt>
                <c:pt idx="3">
                  <c:v>1.6746666666666667</c:v>
                </c:pt>
                <c:pt idx="4">
                  <c:v>1.8470588235294119</c:v>
                </c:pt>
                <c:pt idx="5">
                  <c:v>2.0933333333333333</c:v>
                </c:pt>
                <c:pt idx="6">
                  <c:v>2.3136842105263158</c:v>
                </c:pt>
                <c:pt idx="7">
                  <c:v>2.512</c:v>
                </c:pt>
                <c:pt idx="8">
                  <c:v>2.7570731707317075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7-4B9A-A4C6-7593DC20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81311"/>
        <c:axId val="785384223"/>
      </c:scatterChart>
      <c:valAx>
        <c:axId val="7853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84223"/>
        <c:crosses val="autoZero"/>
        <c:crossBetween val="midCat"/>
      </c:valAx>
      <c:valAx>
        <c:axId val="7853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95250</xdr:rowOff>
    </xdr:from>
    <xdr:to>
      <xdr:col>15</xdr:col>
      <xdr:colOff>238125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147BD-9FF7-BC2A-858F-4B81FCBE8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21</xdr:row>
      <xdr:rowOff>12700</xdr:rowOff>
    </xdr:from>
    <xdr:to>
      <xdr:col>16</xdr:col>
      <xdr:colOff>53975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28C5A-7A5A-5182-D3FA-467C5AFDE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A8957-B1D7-5530-B6F5-29A67647C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320675</xdr:colOff>
      <xdr:row>17</xdr:row>
      <xdr:rowOff>177800</xdr:rowOff>
    </xdr:from>
    <xdr:to>
      <xdr:col>17</xdr:col>
      <xdr:colOff>15875</xdr:colOff>
      <xdr:row>32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F35ED7-713D-A61C-704C-96B79F22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11</xdr:row>
      <xdr:rowOff>133350</xdr:rowOff>
    </xdr:from>
    <xdr:to>
      <xdr:col>18</xdr:col>
      <xdr:colOff>555625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8E519-B739-5175-083A-19BAB884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CC25B-AB5A-B6DB-8FF9-F5FDC357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2</xdr:row>
      <xdr:rowOff>50800</xdr:rowOff>
    </xdr:from>
    <xdr:to>
      <xdr:col>14</xdr:col>
      <xdr:colOff>593725</xdr:colOff>
      <xdr:row>17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B45B4-EAF2-D912-479F-8300878A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2</xdr:row>
      <xdr:rowOff>88900</xdr:rowOff>
    </xdr:from>
    <xdr:to>
      <xdr:col>16</xdr:col>
      <xdr:colOff>460375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1BEA-1076-BFE4-CF1E-C82FB041E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4" sqref="C4"/>
    </sheetView>
  </sheetViews>
  <sheetFormatPr defaultRowHeight="14.5" x14ac:dyDescent="0.35"/>
  <cols>
    <col min="1" max="1" width="15.54296875" customWidth="1"/>
    <col min="2" max="2" width="15.453125" customWidth="1"/>
    <col min="3" max="3" width="22.7265625" customWidth="1"/>
  </cols>
  <sheetData>
    <row r="1" spans="1:6" x14ac:dyDescent="0.35">
      <c r="A1" s="1" t="s">
        <v>0</v>
      </c>
      <c r="B1" s="1" t="s">
        <v>6</v>
      </c>
      <c r="C1" s="1" t="s">
        <v>7</v>
      </c>
      <c r="D1" s="1" t="s">
        <v>5</v>
      </c>
    </row>
    <row r="2" spans="1:6" x14ac:dyDescent="0.35">
      <c r="A2" s="1" t="s">
        <v>1</v>
      </c>
      <c r="B2">
        <v>1</v>
      </c>
      <c r="C2">
        <v>10</v>
      </c>
      <c r="D2" t="s">
        <v>8</v>
      </c>
    </row>
    <row r="3" spans="1:6" x14ac:dyDescent="0.35">
      <c r="A3" s="1" t="s">
        <v>2</v>
      </c>
      <c r="B3">
        <v>2</v>
      </c>
      <c r="C3">
        <v>20</v>
      </c>
      <c r="D3" t="s">
        <v>8</v>
      </c>
    </row>
    <row r="4" spans="1:6" x14ac:dyDescent="0.35">
      <c r="A4" s="1" t="s">
        <v>3</v>
      </c>
      <c r="B4">
        <v>1</v>
      </c>
      <c r="C4">
        <v>20</v>
      </c>
      <c r="D4" t="s">
        <v>8</v>
      </c>
    </row>
    <row r="5" spans="1:6" x14ac:dyDescent="0.35">
      <c r="A5" s="1" t="s">
        <v>4</v>
      </c>
      <c r="B5">
        <v>1</v>
      </c>
      <c r="C5">
        <v>25</v>
      </c>
      <c r="D5" t="s">
        <v>8</v>
      </c>
    </row>
    <row r="6" spans="1:6" x14ac:dyDescent="0.35">
      <c r="A6" s="1" t="s">
        <v>16</v>
      </c>
      <c r="B6">
        <v>4</v>
      </c>
      <c r="C6">
        <v>10</v>
      </c>
      <c r="D6" t="s">
        <v>8</v>
      </c>
    </row>
    <row r="9" spans="1:6" x14ac:dyDescent="0.35">
      <c r="A9" t="s">
        <v>13</v>
      </c>
    </row>
    <row r="10" spans="1:6" x14ac:dyDescent="0.35">
      <c r="A10" s="1" t="s">
        <v>14</v>
      </c>
      <c r="B10" s="1" t="s">
        <v>11</v>
      </c>
      <c r="C10" s="1" t="s">
        <v>15</v>
      </c>
      <c r="E10" s="1" t="s">
        <v>17</v>
      </c>
      <c r="F10" s="1" t="s">
        <v>14</v>
      </c>
    </row>
    <row r="11" spans="1:6" x14ac:dyDescent="0.35">
      <c r="A11" s="2">
        <v>20</v>
      </c>
      <c r="B11">
        <v>1.5620000000000001</v>
      </c>
      <c r="C11">
        <v>1.5629999999999999</v>
      </c>
      <c r="E11">
        <f>(B11+C11)/2</f>
        <v>1.5625</v>
      </c>
      <c r="F11" s="2">
        <v>20</v>
      </c>
    </row>
    <row r="12" spans="1:6" x14ac:dyDescent="0.35">
      <c r="A12" s="2">
        <v>15</v>
      </c>
      <c r="B12">
        <v>1.163</v>
      </c>
      <c r="C12">
        <v>1.1639999999999999</v>
      </c>
      <c r="E12">
        <f>(B12+C12)/2</f>
        <v>1.1635</v>
      </c>
      <c r="F12" s="2">
        <v>15</v>
      </c>
    </row>
    <row r="13" spans="1:6" x14ac:dyDescent="0.35">
      <c r="A13" s="2">
        <v>10</v>
      </c>
      <c r="B13">
        <v>0.78400000000000003</v>
      </c>
      <c r="C13">
        <v>0.78300000000000003</v>
      </c>
      <c r="E13">
        <f>(B13+C13)/2</f>
        <v>0.78350000000000009</v>
      </c>
      <c r="F13" s="2">
        <v>10</v>
      </c>
    </row>
    <row r="14" spans="1:6" x14ac:dyDescent="0.35">
      <c r="A14" s="2">
        <v>5</v>
      </c>
      <c r="B14">
        <v>0.36899999999999999</v>
      </c>
      <c r="C14">
        <v>0.371</v>
      </c>
      <c r="E14">
        <f>(B14+C14)/2</f>
        <v>0.37</v>
      </c>
      <c r="F14" s="2">
        <v>5</v>
      </c>
    </row>
    <row r="15" spans="1:6" x14ac:dyDescent="0.35">
      <c r="A15" s="2">
        <v>2</v>
      </c>
      <c r="B15">
        <v>0.121</v>
      </c>
      <c r="C15">
        <v>0.121</v>
      </c>
      <c r="E15">
        <f>(B15+C15)/2</f>
        <v>0.121</v>
      </c>
      <c r="F15" s="2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A19" workbookViewId="0">
      <selection activeCell="A23" sqref="A23:H35"/>
    </sheetView>
  </sheetViews>
  <sheetFormatPr defaultRowHeight="14.5" x14ac:dyDescent="0.35"/>
  <cols>
    <col min="1" max="1" width="13.54296875" customWidth="1"/>
  </cols>
  <sheetData>
    <row r="1" spans="1:3" x14ac:dyDescent="0.35">
      <c r="A1" s="1" t="s">
        <v>9</v>
      </c>
      <c r="B1" s="1" t="s">
        <v>1</v>
      </c>
      <c r="C1" s="1"/>
    </row>
    <row r="2" spans="1:3" x14ac:dyDescent="0.35">
      <c r="A2" s="1" t="s">
        <v>10</v>
      </c>
      <c r="B2" s="1" t="s">
        <v>11</v>
      </c>
      <c r="C2" s="1" t="s">
        <v>12</v>
      </c>
    </row>
    <row r="3" spans="1:3" x14ac:dyDescent="0.35">
      <c r="A3">
        <v>10</v>
      </c>
      <c r="B3">
        <v>0.14399999999999999</v>
      </c>
      <c r="C3">
        <v>0.14399999999999999</v>
      </c>
    </row>
    <row r="4" spans="1:3" x14ac:dyDescent="0.35">
      <c r="A4">
        <v>20</v>
      </c>
      <c r="B4">
        <v>0.112</v>
      </c>
      <c r="C4">
        <v>0.112</v>
      </c>
    </row>
    <row r="5" spans="1:3" x14ac:dyDescent="0.35">
      <c r="A5">
        <v>30</v>
      </c>
      <c r="B5">
        <v>2.5000000000000001E-2</v>
      </c>
      <c r="C5">
        <v>2.5999999999999999E-2</v>
      </c>
    </row>
    <row r="6" spans="1:3" x14ac:dyDescent="0.35">
      <c r="A6">
        <v>40</v>
      </c>
      <c r="B6">
        <v>1.7999999999999999E-2</v>
      </c>
      <c r="C6">
        <v>0.19</v>
      </c>
    </row>
    <row r="7" spans="1:3" x14ac:dyDescent="0.35">
      <c r="A7">
        <v>50</v>
      </c>
      <c r="B7">
        <v>2.9000000000000001E-2</v>
      </c>
      <c r="C7">
        <v>2.9000000000000001E-2</v>
      </c>
    </row>
    <row r="8" spans="1:3" x14ac:dyDescent="0.35">
      <c r="A8">
        <v>60</v>
      </c>
      <c r="B8">
        <v>7.8E-2</v>
      </c>
      <c r="C8">
        <v>7.9000000000000001E-2</v>
      </c>
    </row>
    <row r="9" spans="1:3" x14ac:dyDescent="0.35">
      <c r="A9">
        <v>70</v>
      </c>
      <c r="B9">
        <v>0.105</v>
      </c>
      <c r="C9">
        <v>0.105</v>
      </c>
    </row>
    <row r="12" spans="1:3" x14ac:dyDescent="0.35">
      <c r="A12" s="1" t="s">
        <v>9</v>
      </c>
      <c r="B12" s="1" t="s">
        <v>2</v>
      </c>
      <c r="C12" s="1"/>
    </row>
    <row r="13" spans="1:3" x14ac:dyDescent="0.35">
      <c r="A13" s="1" t="s">
        <v>10</v>
      </c>
      <c r="B13" s="1" t="s">
        <v>11</v>
      </c>
      <c r="C13" s="1" t="s">
        <v>12</v>
      </c>
    </row>
    <row r="14" spans="1:3" x14ac:dyDescent="0.35">
      <c r="A14">
        <v>10</v>
      </c>
      <c r="B14">
        <v>1.0999999999999999E-2</v>
      </c>
    </row>
    <row r="15" spans="1:3" x14ac:dyDescent="0.35">
      <c r="A15">
        <v>20</v>
      </c>
      <c r="B15">
        <v>1.7000000000000001E-2</v>
      </c>
    </row>
    <row r="16" spans="1:3" x14ac:dyDescent="0.35">
      <c r="A16">
        <v>30</v>
      </c>
      <c r="B16">
        <v>6.0000000000000001E-3</v>
      </c>
    </row>
    <row r="17" spans="1:12" x14ac:dyDescent="0.35">
      <c r="A17">
        <v>40</v>
      </c>
      <c r="B17">
        <v>1E-3</v>
      </c>
    </row>
    <row r="18" spans="1:12" x14ac:dyDescent="0.35">
      <c r="A18">
        <v>50</v>
      </c>
      <c r="B18">
        <v>3.0000000000000001E-3</v>
      </c>
    </row>
    <row r="19" spans="1:12" x14ac:dyDescent="0.35">
      <c r="A19">
        <v>60</v>
      </c>
      <c r="B19">
        <v>0.16</v>
      </c>
    </row>
    <row r="20" spans="1:12" x14ac:dyDescent="0.35">
      <c r="A20">
        <v>70</v>
      </c>
      <c r="B20">
        <v>0.17399999999999999</v>
      </c>
    </row>
    <row r="23" spans="1:12" x14ac:dyDescent="0.35">
      <c r="A23" s="1" t="s">
        <v>9</v>
      </c>
      <c r="B23" s="1" t="s">
        <v>3</v>
      </c>
      <c r="C23" s="1"/>
    </row>
    <row r="24" spans="1:12" x14ac:dyDescent="0.35">
      <c r="A24" s="1" t="s">
        <v>10</v>
      </c>
      <c r="B24" s="1" t="s">
        <v>11</v>
      </c>
      <c r="C24" s="1" t="s">
        <v>12</v>
      </c>
      <c r="D24" s="1" t="s">
        <v>18</v>
      </c>
      <c r="E24" s="1" t="s">
        <v>19</v>
      </c>
      <c r="F24" s="1" t="s">
        <v>14</v>
      </c>
      <c r="G24" s="3" t="s">
        <v>20</v>
      </c>
      <c r="H24" s="1" t="s">
        <v>21</v>
      </c>
      <c r="K24" s="1" t="s">
        <v>10</v>
      </c>
      <c r="L24" s="1" t="s">
        <v>21</v>
      </c>
    </row>
    <row r="25" spans="1:12" x14ac:dyDescent="0.35">
      <c r="A25">
        <v>10</v>
      </c>
      <c r="B25">
        <v>4.0000000000000001E-3</v>
      </c>
      <c r="C25">
        <v>0</v>
      </c>
      <c r="D25">
        <f>(B25+C25)/2</f>
        <v>2E-3</v>
      </c>
      <c r="E25">
        <v>12.856</v>
      </c>
      <c r="F25">
        <f>D25*E25</f>
        <v>2.5711999999999999E-2</v>
      </c>
      <c r="G25">
        <v>20</v>
      </c>
      <c r="H25">
        <f>F25/G25</f>
        <v>1.2856E-3</v>
      </c>
      <c r="K25">
        <v>10</v>
      </c>
      <c r="L25">
        <v>1.2856E-3</v>
      </c>
    </row>
    <row r="26" spans="1:12" x14ac:dyDescent="0.35">
      <c r="A26">
        <v>20</v>
      </c>
      <c r="B26">
        <v>5.0000000000000001E-3</v>
      </c>
      <c r="C26">
        <v>7.0000000000000001E-3</v>
      </c>
      <c r="D26">
        <f t="shared" ref="D26:D35" si="0">(B26+C26)/2</f>
        <v>6.0000000000000001E-3</v>
      </c>
      <c r="E26">
        <v>12.856</v>
      </c>
      <c r="F26">
        <f t="shared" ref="F26:F35" si="1">D26*E26</f>
        <v>7.7135999999999996E-2</v>
      </c>
      <c r="G26">
        <v>20</v>
      </c>
      <c r="H26">
        <f t="shared" ref="H26:H34" si="2">F26/G26</f>
        <v>3.8567999999999996E-3</v>
      </c>
      <c r="K26">
        <v>20</v>
      </c>
      <c r="L26">
        <v>3.8567999999999996E-3</v>
      </c>
    </row>
    <row r="27" spans="1:12" x14ac:dyDescent="0.35">
      <c r="A27">
        <v>30</v>
      </c>
      <c r="B27">
        <v>1.9E-2</v>
      </c>
      <c r="C27">
        <v>1.7999999999999999E-2</v>
      </c>
      <c r="D27">
        <f t="shared" si="0"/>
        <v>1.8499999999999999E-2</v>
      </c>
      <c r="E27">
        <v>12.856</v>
      </c>
      <c r="F27">
        <f t="shared" si="1"/>
        <v>0.23783599999999999</v>
      </c>
      <c r="G27">
        <v>20</v>
      </c>
      <c r="H27">
        <f t="shared" si="2"/>
        <v>1.1891799999999999E-2</v>
      </c>
      <c r="K27">
        <v>30</v>
      </c>
      <c r="L27">
        <v>1.1891799999999999E-2</v>
      </c>
    </row>
    <row r="28" spans="1:12" x14ac:dyDescent="0.35">
      <c r="A28">
        <v>40</v>
      </c>
      <c r="B28">
        <v>0.02</v>
      </c>
      <c r="C28">
        <v>0.02</v>
      </c>
      <c r="D28">
        <f t="shared" si="0"/>
        <v>0.02</v>
      </c>
      <c r="E28">
        <v>12.856</v>
      </c>
      <c r="F28">
        <f t="shared" si="1"/>
        <v>0.25712000000000002</v>
      </c>
      <c r="G28">
        <v>20</v>
      </c>
      <c r="H28">
        <f t="shared" si="2"/>
        <v>1.2856000000000001E-2</v>
      </c>
      <c r="K28">
        <v>40</v>
      </c>
      <c r="L28">
        <v>1.2856000000000001E-2</v>
      </c>
    </row>
    <row r="29" spans="1:12" x14ac:dyDescent="0.35">
      <c r="A29">
        <v>50</v>
      </c>
      <c r="B29">
        <v>0.151</v>
      </c>
      <c r="C29">
        <v>0.152</v>
      </c>
      <c r="D29">
        <f t="shared" si="0"/>
        <v>0.1515</v>
      </c>
      <c r="E29">
        <v>12.856</v>
      </c>
      <c r="F29">
        <f t="shared" si="1"/>
        <v>1.947684</v>
      </c>
      <c r="G29">
        <v>20</v>
      </c>
      <c r="H29">
        <f t="shared" si="2"/>
        <v>9.7384200000000004E-2</v>
      </c>
      <c r="K29">
        <v>50</v>
      </c>
      <c r="L29">
        <v>9.7384200000000004E-2</v>
      </c>
    </row>
    <row r="30" spans="1:12" x14ac:dyDescent="0.35">
      <c r="A30">
        <v>55</v>
      </c>
      <c r="B30">
        <v>9.4E-2</v>
      </c>
      <c r="C30">
        <v>9.4E-2</v>
      </c>
      <c r="D30">
        <f t="shared" si="0"/>
        <v>9.4E-2</v>
      </c>
      <c r="E30">
        <v>12.856</v>
      </c>
      <c r="F30">
        <f t="shared" si="1"/>
        <v>1.208464</v>
      </c>
      <c r="G30">
        <v>20</v>
      </c>
      <c r="H30">
        <f t="shared" si="2"/>
        <v>6.0423199999999996E-2</v>
      </c>
      <c r="K30">
        <v>55</v>
      </c>
      <c r="L30">
        <v>6.0423199999999996E-2</v>
      </c>
    </row>
    <row r="31" spans="1:12" x14ac:dyDescent="0.35">
      <c r="A31">
        <v>60</v>
      </c>
      <c r="B31">
        <v>0.36199999999999999</v>
      </c>
      <c r="C31">
        <v>0.36199999999999999</v>
      </c>
      <c r="D31">
        <f t="shared" si="0"/>
        <v>0.36199999999999999</v>
      </c>
      <c r="E31">
        <v>12.856</v>
      </c>
      <c r="F31">
        <f t="shared" si="1"/>
        <v>4.6538719999999998</v>
      </c>
      <c r="G31">
        <v>20</v>
      </c>
      <c r="H31">
        <f t="shared" si="2"/>
        <v>0.2326936</v>
      </c>
      <c r="K31">
        <v>60</v>
      </c>
      <c r="L31">
        <v>0.2326936</v>
      </c>
    </row>
    <row r="32" spans="1:12" x14ac:dyDescent="0.35">
      <c r="A32">
        <v>65</v>
      </c>
      <c r="B32">
        <v>0.41199999999999998</v>
      </c>
      <c r="C32">
        <v>0.41199999999999998</v>
      </c>
      <c r="D32">
        <f t="shared" si="0"/>
        <v>0.41199999999999998</v>
      </c>
      <c r="E32">
        <v>12.856</v>
      </c>
      <c r="F32">
        <f t="shared" si="1"/>
        <v>5.296672</v>
      </c>
      <c r="G32">
        <v>20</v>
      </c>
      <c r="H32">
        <f t="shared" si="2"/>
        <v>0.2648336</v>
      </c>
      <c r="K32">
        <v>65</v>
      </c>
      <c r="L32">
        <v>0.2648336</v>
      </c>
    </row>
    <row r="33" spans="1:12" x14ac:dyDescent="0.35">
      <c r="A33">
        <v>70</v>
      </c>
      <c r="B33">
        <v>0.63200000000000001</v>
      </c>
      <c r="C33">
        <v>0.63400000000000001</v>
      </c>
      <c r="D33">
        <f t="shared" si="0"/>
        <v>0.63300000000000001</v>
      </c>
      <c r="E33">
        <v>12.856</v>
      </c>
      <c r="F33">
        <f t="shared" si="1"/>
        <v>8.137848</v>
      </c>
      <c r="G33">
        <v>20</v>
      </c>
      <c r="H33">
        <f t="shared" si="2"/>
        <v>0.40689239999999999</v>
      </c>
      <c r="K33">
        <v>70</v>
      </c>
      <c r="L33">
        <v>0.40689239999999999</v>
      </c>
    </row>
    <row r="34" spans="1:12" x14ac:dyDescent="0.35">
      <c r="A34">
        <v>75</v>
      </c>
      <c r="B34">
        <v>0.64</v>
      </c>
      <c r="C34">
        <v>0.64400000000000002</v>
      </c>
      <c r="D34">
        <f t="shared" si="0"/>
        <v>0.64200000000000002</v>
      </c>
      <c r="E34">
        <v>12.856</v>
      </c>
      <c r="F34">
        <f t="shared" si="1"/>
        <v>8.2535520000000009</v>
      </c>
      <c r="G34">
        <v>20</v>
      </c>
      <c r="H34">
        <f t="shared" si="2"/>
        <v>0.41267760000000003</v>
      </c>
      <c r="K34">
        <v>75</v>
      </c>
      <c r="L34">
        <v>0.41267760000000003</v>
      </c>
    </row>
    <row r="35" spans="1:12" x14ac:dyDescent="0.35">
      <c r="A35">
        <v>80</v>
      </c>
      <c r="B35">
        <v>1.032</v>
      </c>
      <c r="C35">
        <v>0.98799999999999999</v>
      </c>
      <c r="D35">
        <f t="shared" si="0"/>
        <v>1.01</v>
      </c>
      <c r="E35">
        <v>12.856</v>
      </c>
      <c r="F35">
        <f t="shared" si="1"/>
        <v>12.98456</v>
      </c>
      <c r="G35">
        <v>20</v>
      </c>
      <c r="H35">
        <f>F35/G35</f>
        <v>0.64922800000000003</v>
      </c>
      <c r="K35">
        <v>80</v>
      </c>
      <c r="L35">
        <v>0.64922800000000003</v>
      </c>
    </row>
    <row r="38" spans="1:12" x14ac:dyDescent="0.35">
      <c r="A38" s="1" t="s">
        <v>9</v>
      </c>
      <c r="B38" s="1" t="s">
        <v>4</v>
      </c>
      <c r="C38" s="1"/>
    </row>
    <row r="39" spans="1:12" x14ac:dyDescent="0.35">
      <c r="A39" s="1" t="s">
        <v>10</v>
      </c>
      <c r="B39" s="1" t="s">
        <v>11</v>
      </c>
      <c r="C39" s="1" t="s">
        <v>12</v>
      </c>
    </row>
    <row r="40" spans="1:12" x14ac:dyDescent="0.35">
      <c r="A40">
        <v>10</v>
      </c>
      <c r="B40">
        <v>2.5000000000000001E-2</v>
      </c>
      <c r="C40">
        <v>2.4E-2</v>
      </c>
    </row>
    <row r="41" spans="1:12" x14ac:dyDescent="0.35">
      <c r="A41">
        <v>20</v>
      </c>
      <c r="B41">
        <v>0.127</v>
      </c>
      <c r="C41">
        <v>0.127</v>
      </c>
    </row>
    <row r="42" spans="1:12" x14ac:dyDescent="0.35">
      <c r="A42">
        <v>30</v>
      </c>
      <c r="B42">
        <v>0.13700000000000001</v>
      </c>
      <c r="C42">
        <v>0.13800000000000001</v>
      </c>
    </row>
    <row r="43" spans="1:12" x14ac:dyDescent="0.35">
      <c r="A43">
        <v>40</v>
      </c>
      <c r="B43">
        <v>0.14399999999999999</v>
      </c>
      <c r="C43">
        <v>0.14199999999999999</v>
      </c>
    </row>
    <row r="44" spans="1:12" x14ac:dyDescent="0.35">
      <c r="A44">
        <v>50</v>
      </c>
      <c r="B44">
        <v>0.183</v>
      </c>
      <c r="C44">
        <v>0.184</v>
      </c>
    </row>
    <row r="45" spans="1:12" x14ac:dyDescent="0.35">
      <c r="A45">
        <v>60</v>
      </c>
    </row>
    <row r="46" spans="1:12" x14ac:dyDescent="0.35">
      <c r="A46">
        <v>70</v>
      </c>
      <c r="B46">
        <v>0.24199999999999999</v>
      </c>
      <c r="C46">
        <v>0.24299999999999999</v>
      </c>
    </row>
    <row r="47" spans="1:12" x14ac:dyDescent="0.35">
      <c r="A47">
        <v>80</v>
      </c>
      <c r="B47">
        <v>0.27600000000000002</v>
      </c>
      <c r="C47">
        <v>0.27700000000000002</v>
      </c>
    </row>
    <row r="48" spans="1:12" x14ac:dyDescent="0.35">
      <c r="A48">
        <v>90</v>
      </c>
      <c r="B48">
        <v>0.28999999999999998</v>
      </c>
      <c r="C48">
        <v>0.28999999999999998</v>
      </c>
    </row>
    <row r="49" spans="1:3" x14ac:dyDescent="0.35">
      <c r="A49">
        <v>100</v>
      </c>
      <c r="B49">
        <v>0.35199999999999998</v>
      </c>
      <c r="C49">
        <v>0.35199999999999998</v>
      </c>
    </row>
    <row r="50" spans="1:3" x14ac:dyDescent="0.35">
      <c r="A50">
        <v>110</v>
      </c>
      <c r="B50">
        <v>0.35399999999999998</v>
      </c>
      <c r="C50">
        <v>0.35899999999999999</v>
      </c>
    </row>
    <row r="51" spans="1:3" x14ac:dyDescent="0.35">
      <c r="A51">
        <v>120</v>
      </c>
      <c r="B51">
        <v>0.43</v>
      </c>
      <c r="C51">
        <v>0.44</v>
      </c>
    </row>
    <row r="52" spans="1:3" x14ac:dyDescent="0.35">
      <c r="A52">
        <v>130</v>
      </c>
      <c r="B52">
        <v>0.42</v>
      </c>
      <c r="C52">
        <v>0.42</v>
      </c>
    </row>
    <row r="55" spans="1:3" x14ac:dyDescent="0.35">
      <c r="A55" s="1" t="s">
        <v>9</v>
      </c>
      <c r="B55" s="1" t="s">
        <v>16</v>
      </c>
    </row>
    <row r="56" spans="1:3" x14ac:dyDescent="0.35">
      <c r="A56" s="1" t="s">
        <v>10</v>
      </c>
      <c r="B56" s="1" t="s">
        <v>11</v>
      </c>
      <c r="C56" s="1" t="s">
        <v>12</v>
      </c>
    </row>
    <row r="57" spans="1:3" x14ac:dyDescent="0.35">
      <c r="A57">
        <v>10</v>
      </c>
      <c r="B57">
        <v>0</v>
      </c>
    </row>
    <row r="58" spans="1:3" x14ac:dyDescent="0.35">
      <c r="A58">
        <v>20</v>
      </c>
      <c r="B58">
        <v>0</v>
      </c>
    </row>
    <row r="59" spans="1:3" x14ac:dyDescent="0.35">
      <c r="A59">
        <v>30</v>
      </c>
      <c r="B59">
        <v>2.5999999999999999E-2</v>
      </c>
      <c r="C59">
        <v>2.5999999999999999E-2</v>
      </c>
    </row>
    <row r="60" spans="1:3" x14ac:dyDescent="0.35">
      <c r="A60">
        <v>40</v>
      </c>
      <c r="B60">
        <v>5.6000000000000001E-2</v>
      </c>
      <c r="C60">
        <v>5.6000000000000001E-2</v>
      </c>
    </row>
    <row r="61" spans="1:3" x14ac:dyDescent="0.35">
      <c r="A61">
        <v>50</v>
      </c>
      <c r="B61">
        <v>7.6999999999999999E-2</v>
      </c>
      <c r="C61">
        <v>7.5999999999999998E-2</v>
      </c>
    </row>
    <row r="62" spans="1:3" x14ac:dyDescent="0.35">
      <c r="A62">
        <v>60</v>
      </c>
      <c r="B62">
        <v>0.126</v>
      </c>
      <c r="C62">
        <v>0.127</v>
      </c>
    </row>
    <row r="63" spans="1:3" x14ac:dyDescent="0.35">
      <c r="A63">
        <v>70</v>
      </c>
      <c r="B63">
        <v>0.14399999999999999</v>
      </c>
      <c r="C63">
        <v>0.14499999999999999</v>
      </c>
    </row>
    <row r="64" spans="1:3" x14ac:dyDescent="0.35">
      <c r="A64">
        <v>80</v>
      </c>
      <c r="B64">
        <v>0.14799999999999999</v>
      </c>
      <c r="C64">
        <v>0.14899999999999999</v>
      </c>
    </row>
    <row r="65" spans="1:3" x14ac:dyDescent="0.35">
      <c r="A65">
        <v>90</v>
      </c>
      <c r="B65">
        <v>0.14099999999999999</v>
      </c>
      <c r="C65">
        <v>0.13900000000000001</v>
      </c>
    </row>
    <row r="66" spans="1:3" x14ac:dyDescent="0.35">
      <c r="A66">
        <v>100</v>
      </c>
      <c r="B66">
        <v>0.14000000000000001</v>
      </c>
      <c r="C66">
        <v>0.14099999999999999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C8EF-56EA-4DE4-8A88-03A47A9F48AD}">
  <dimension ref="D7:L42"/>
  <sheetViews>
    <sheetView topLeftCell="A28" workbookViewId="0">
      <selection activeCell="N36" sqref="N36"/>
    </sheetView>
  </sheetViews>
  <sheetFormatPr defaultRowHeight="14.5" x14ac:dyDescent="0.35"/>
  <sheetData>
    <row r="7" spans="4:5" x14ac:dyDescent="0.35">
      <c r="D7" t="s">
        <v>32</v>
      </c>
      <c r="E7" t="s">
        <v>33</v>
      </c>
    </row>
    <row r="8" spans="4:5" x14ac:dyDescent="0.35">
      <c r="D8">
        <v>1</v>
      </c>
      <c r="E8">
        <v>3169516</v>
      </c>
    </row>
    <row r="9" spans="4:5" x14ac:dyDescent="0.35">
      <c r="D9">
        <v>2</v>
      </c>
      <c r="E9">
        <v>6834665</v>
      </c>
    </row>
    <row r="10" spans="4:5" x14ac:dyDescent="0.35">
      <c r="D10">
        <v>3</v>
      </c>
      <c r="E10">
        <v>10295004</v>
      </c>
    </row>
    <row r="11" spans="4:5" x14ac:dyDescent="0.35">
      <c r="D11">
        <v>4</v>
      </c>
      <c r="E11">
        <v>13657603</v>
      </c>
    </row>
    <row r="12" spans="4:5" x14ac:dyDescent="0.35">
      <c r="D12">
        <v>5</v>
      </c>
      <c r="E12">
        <v>16629500</v>
      </c>
    </row>
    <row r="23" spans="4:6" ht="15" thickBot="1" x14ac:dyDescent="0.4">
      <c r="E23" t="s">
        <v>33</v>
      </c>
      <c r="F23" t="s">
        <v>34</v>
      </c>
    </row>
    <row r="24" spans="4:6" ht="15" thickBot="1" x14ac:dyDescent="0.4">
      <c r="D24" s="7" t="s">
        <v>1</v>
      </c>
      <c r="E24" s="5">
        <v>4530885</v>
      </c>
      <c r="F24">
        <f xml:space="preserve"> E24*3*10^(-7)</f>
        <v>1.3592655</v>
      </c>
    </row>
    <row r="25" spans="4:6" ht="15" thickBot="1" x14ac:dyDescent="0.4">
      <c r="D25" s="7"/>
      <c r="E25" s="5">
        <v>4543808</v>
      </c>
      <c r="F25">
        <f t="shared" ref="F25:F38" si="0" xml:space="preserve"> E25*3*10^(-7)</f>
        <v>1.3631423999999999</v>
      </c>
    </row>
    <row r="26" spans="4:6" ht="15" thickBot="1" x14ac:dyDescent="0.4">
      <c r="D26" s="7"/>
      <c r="E26" s="5">
        <v>2132206</v>
      </c>
      <c r="F26">
        <f t="shared" si="0"/>
        <v>0.63966179999999995</v>
      </c>
    </row>
    <row r="27" spans="4:6" ht="15" thickBot="1" x14ac:dyDescent="0.4">
      <c r="D27" s="7"/>
      <c r="E27" s="5">
        <v>2836711</v>
      </c>
      <c r="F27">
        <f t="shared" si="0"/>
        <v>0.85101329999999997</v>
      </c>
    </row>
    <row r="28" spans="4:6" ht="15" thickBot="1" x14ac:dyDescent="0.4">
      <c r="D28" s="7"/>
      <c r="E28" s="5">
        <v>1608085</v>
      </c>
      <c r="F28">
        <f t="shared" si="0"/>
        <v>0.48242549999999995</v>
      </c>
    </row>
    <row r="29" spans="4:6" ht="15" thickBot="1" x14ac:dyDescent="0.4">
      <c r="E29" s="6"/>
    </row>
    <row r="30" spans="4:6" ht="15" thickBot="1" x14ac:dyDescent="0.4">
      <c r="D30" s="7" t="s">
        <v>2</v>
      </c>
      <c r="E30" s="5">
        <v>2876386</v>
      </c>
      <c r="F30">
        <f t="shared" si="0"/>
        <v>0.86291580000000001</v>
      </c>
    </row>
    <row r="31" spans="4:6" ht="15" thickBot="1" x14ac:dyDescent="0.4">
      <c r="D31" s="7"/>
      <c r="E31" s="5">
        <v>2843325</v>
      </c>
      <c r="F31">
        <f t="shared" si="0"/>
        <v>0.85299749999999996</v>
      </c>
    </row>
    <row r="32" spans="4:6" ht="15" thickBot="1" x14ac:dyDescent="0.4">
      <c r="D32" s="7"/>
      <c r="E32" s="5">
        <v>1396103</v>
      </c>
      <c r="F32">
        <f t="shared" si="0"/>
        <v>0.41883090000000001</v>
      </c>
    </row>
    <row r="33" spans="4:12" ht="15" thickBot="1" x14ac:dyDescent="0.4">
      <c r="D33" s="7"/>
      <c r="E33" s="5">
        <v>1801826</v>
      </c>
      <c r="F33">
        <f t="shared" si="0"/>
        <v>0.54054780000000002</v>
      </c>
    </row>
    <row r="34" spans="4:12" ht="15" thickBot="1" x14ac:dyDescent="0.4">
      <c r="D34" s="7"/>
      <c r="E34" s="5">
        <v>1169709</v>
      </c>
      <c r="F34">
        <f t="shared" si="0"/>
        <v>0.35091269999999997</v>
      </c>
    </row>
    <row r="35" spans="4:12" ht="15" thickBot="1" x14ac:dyDescent="0.4">
      <c r="E35" s="6"/>
    </row>
    <row r="36" spans="4:12" ht="15" thickBot="1" x14ac:dyDescent="0.4">
      <c r="D36" s="7" t="s">
        <v>3</v>
      </c>
      <c r="E36" s="5">
        <v>14627923</v>
      </c>
      <c r="F36">
        <f t="shared" si="0"/>
        <v>4.3883768999999999</v>
      </c>
      <c r="I36" s="5">
        <v>14627923</v>
      </c>
      <c r="J36">
        <f>I36/47</f>
        <v>311232.40425531915</v>
      </c>
      <c r="K36" s="5">
        <v>3253468</v>
      </c>
      <c r="L36">
        <f>I36/K36</f>
        <v>4.496101698249376</v>
      </c>
    </row>
    <row r="37" spans="4:12" ht="15" thickBot="1" x14ac:dyDescent="0.4">
      <c r="D37" s="7"/>
      <c r="E37" s="5">
        <v>6852708</v>
      </c>
      <c r="F37">
        <f t="shared" si="0"/>
        <v>2.0558123999999998</v>
      </c>
      <c r="I37" s="5">
        <v>6852708</v>
      </c>
      <c r="J37">
        <f t="shared" ref="J37:J38" si="1">I37/47</f>
        <v>145802.29787234042</v>
      </c>
      <c r="K37" s="5">
        <v>1534366</v>
      </c>
      <c r="L37">
        <f t="shared" ref="L37:L38" si="2">I37/K37</f>
        <v>4.4661495366816002</v>
      </c>
    </row>
    <row r="38" spans="4:12" ht="15" thickBot="1" x14ac:dyDescent="0.4">
      <c r="D38" s="7"/>
      <c r="E38" s="5">
        <v>5740102</v>
      </c>
      <c r="F38">
        <f t="shared" si="0"/>
        <v>1.7220305999999999</v>
      </c>
      <c r="I38" s="5">
        <v>5740102</v>
      </c>
      <c r="J38">
        <f t="shared" si="1"/>
        <v>122129.82978723405</v>
      </c>
      <c r="K38" s="5">
        <v>1046590</v>
      </c>
      <c r="L38">
        <f t="shared" si="2"/>
        <v>5.4845756217812136</v>
      </c>
    </row>
    <row r="39" spans="4:12" ht="15" thickBot="1" x14ac:dyDescent="0.4">
      <c r="E39" s="6"/>
    </row>
    <row r="40" spans="4:12" ht="15" thickBot="1" x14ac:dyDescent="0.4">
      <c r="D40" s="7" t="s">
        <v>4</v>
      </c>
      <c r="E40" s="5">
        <v>3253468</v>
      </c>
      <c r="F40">
        <f xml:space="preserve"> E40*3*10^(-7)</f>
        <v>0.97604039999999992</v>
      </c>
    </row>
    <row r="41" spans="4:12" ht="15" thickBot="1" x14ac:dyDescent="0.4">
      <c r="D41" s="7"/>
      <c r="E41" s="5">
        <v>1534366</v>
      </c>
      <c r="F41">
        <f xml:space="preserve"> E41*3*10^(-7)</f>
        <v>0.46030979999999999</v>
      </c>
    </row>
    <row r="42" spans="4:12" ht="15" thickBot="1" x14ac:dyDescent="0.4">
      <c r="D42" s="7"/>
      <c r="E42" s="5">
        <v>1046590</v>
      </c>
      <c r="F42">
        <f xml:space="preserve"> E42*3*10^(-7)</f>
        <v>0.31397700000000001</v>
      </c>
    </row>
  </sheetData>
  <mergeCells count="4">
    <mergeCell ref="D24:D28"/>
    <mergeCell ref="D30:D34"/>
    <mergeCell ref="D36:D38"/>
    <mergeCell ref="D40:D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E770-3544-4ECD-A535-5C826850CF31}">
  <dimension ref="G8:K31"/>
  <sheetViews>
    <sheetView topLeftCell="A16" workbookViewId="0">
      <selection activeCell="G26" sqref="G26:G31"/>
    </sheetView>
  </sheetViews>
  <sheetFormatPr defaultRowHeight="14.5" x14ac:dyDescent="0.35"/>
  <sheetData>
    <row r="8" spans="7:11" x14ac:dyDescent="0.35">
      <c r="G8" t="s">
        <v>35</v>
      </c>
      <c r="H8" t="s">
        <v>36</v>
      </c>
      <c r="I8" t="s">
        <v>37</v>
      </c>
      <c r="J8" s="9" t="s">
        <v>38</v>
      </c>
      <c r="K8" s="9" t="s">
        <v>39</v>
      </c>
    </row>
    <row r="9" spans="7:11" x14ac:dyDescent="0.35">
      <c r="J9" s="9"/>
      <c r="K9" s="9"/>
    </row>
    <row r="10" spans="7:11" x14ac:dyDescent="0.35">
      <c r="G10" s="8">
        <v>0.35</v>
      </c>
      <c r="H10">
        <v>2.6</v>
      </c>
      <c r="I10">
        <v>1.744</v>
      </c>
      <c r="J10">
        <f>3.52-H10</f>
        <v>0.91999999999999993</v>
      </c>
      <c r="K10">
        <f>1.93-I10</f>
        <v>0.18599999999999994</v>
      </c>
    </row>
    <row r="11" spans="7:11" x14ac:dyDescent="0.35">
      <c r="G11" s="8">
        <v>0.4</v>
      </c>
      <c r="H11">
        <v>1.97</v>
      </c>
      <c r="I11">
        <v>1.5920000000000001</v>
      </c>
      <c r="J11">
        <f t="shared" ref="J11:J13" si="0">3.52-H11</f>
        <v>1.55</v>
      </c>
      <c r="K11">
        <f t="shared" ref="K11:K13" si="1">1.93-I11</f>
        <v>0.33799999999999986</v>
      </c>
    </row>
    <row r="12" spans="7:11" x14ac:dyDescent="0.35">
      <c r="G12" s="8">
        <v>0.45</v>
      </c>
      <c r="H12">
        <v>1.62</v>
      </c>
      <c r="I12">
        <v>1.29</v>
      </c>
      <c r="J12">
        <f t="shared" si="0"/>
        <v>1.9</v>
      </c>
      <c r="K12">
        <f t="shared" si="1"/>
        <v>0.6399999999999999</v>
      </c>
    </row>
    <row r="13" spans="7:11" x14ac:dyDescent="0.35">
      <c r="G13" s="8">
        <v>0.5</v>
      </c>
      <c r="H13">
        <v>0.22</v>
      </c>
      <c r="I13">
        <v>1.1839999999999999</v>
      </c>
      <c r="J13">
        <f t="shared" si="0"/>
        <v>3.3</v>
      </c>
      <c r="K13">
        <f t="shared" si="1"/>
        <v>0.746</v>
      </c>
    </row>
    <row r="18" spans="7:9" x14ac:dyDescent="0.35">
      <c r="H18" s="9" t="s">
        <v>38</v>
      </c>
      <c r="I18" s="9" t="s">
        <v>39</v>
      </c>
    </row>
    <row r="19" spans="7:9" x14ac:dyDescent="0.35">
      <c r="G19" t="s">
        <v>35</v>
      </c>
      <c r="H19" s="9"/>
      <c r="I19" s="9"/>
    </row>
    <row r="20" spans="7:9" x14ac:dyDescent="0.35">
      <c r="G20" s="8">
        <v>0.35</v>
      </c>
      <c r="H20">
        <v>0.91999999999999993</v>
      </c>
      <c r="I20">
        <v>0.18599999999999994</v>
      </c>
    </row>
    <row r="21" spans="7:9" x14ac:dyDescent="0.35">
      <c r="G21" s="8">
        <v>0.4</v>
      </c>
      <c r="H21">
        <v>1.55</v>
      </c>
      <c r="I21">
        <v>0.33799999999999986</v>
      </c>
    </row>
    <row r="22" spans="7:9" x14ac:dyDescent="0.35">
      <c r="G22" s="8">
        <v>0.45</v>
      </c>
      <c r="H22">
        <v>1.9</v>
      </c>
      <c r="I22">
        <v>0.6399999999999999</v>
      </c>
    </row>
    <row r="23" spans="7:9" x14ac:dyDescent="0.35">
      <c r="G23" s="8">
        <v>0.5</v>
      </c>
      <c r="H23">
        <v>3.3</v>
      </c>
      <c r="I23">
        <v>0.746</v>
      </c>
    </row>
    <row r="26" spans="7:9" ht="14.5" customHeight="1" x14ac:dyDescent="0.35">
      <c r="G26" s="9" t="s">
        <v>39</v>
      </c>
    </row>
    <row r="27" spans="7:9" x14ac:dyDescent="0.35">
      <c r="G27" s="9"/>
      <c r="H27" t="s">
        <v>35</v>
      </c>
    </row>
    <row r="28" spans="7:9" x14ac:dyDescent="0.35">
      <c r="G28">
        <v>0.18599999999999994</v>
      </c>
      <c r="H28" s="8">
        <v>0.35</v>
      </c>
    </row>
    <row r="29" spans="7:9" x14ac:dyDescent="0.35">
      <c r="G29">
        <v>0.33799999999999986</v>
      </c>
      <c r="H29" s="8">
        <v>0.4</v>
      </c>
    </row>
    <row r="30" spans="7:9" x14ac:dyDescent="0.35">
      <c r="G30">
        <v>0.6399999999999999</v>
      </c>
      <c r="H30" s="8">
        <v>0.45</v>
      </c>
    </row>
    <row r="31" spans="7:9" x14ac:dyDescent="0.35">
      <c r="G31">
        <v>0.746</v>
      </c>
      <c r="H31" s="8">
        <v>0.5</v>
      </c>
    </row>
  </sheetData>
  <mergeCells count="5">
    <mergeCell ref="H18:H19"/>
    <mergeCell ref="I18:I19"/>
    <mergeCell ref="G26:G27"/>
    <mergeCell ref="J8:J9"/>
    <mergeCell ref="K8:K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1546-DFEA-453F-9B9F-C899AF9FD01A}">
  <dimension ref="G8:J11"/>
  <sheetViews>
    <sheetView tabSelected="1" workbookViewId="0">
      <selection activeCell="R3" sqref="R3"/>
    </sheetView>
  </sheetViews>
  <sheetFormatPr defaultRowHeight="14.5" x14ac:dyDescent="0.35"/>
  <sheetData>
    <row r="8" spans="7:10" x14ac:dyDescent="0.35">
      <c r="G8" t="s">
        <v>18</v>
      </c>
      <c r="H8" t="s">
        <v>41</v>
      </c>
      <c r="I8" t="s">
        <v>40</v>
      </c>
      <c r="J8" t="s">
        <v>42</v>
      </c>
    </row>
    <row r="9" spans="7:10" x14ac:dyDescent="0.35">
      <c r="G9">
        <v>0.221</v>
      </c>
      <c r="H9">
        <f>LN(1-G9)</f>
        <v>-0.24974423311138874</v>
      </c>
      <c r="I9">
        <v>10</v>
      </c>
      <c r="J9">
        <f>-H9</f>
        <v>0.24974423311138874</v>
      </c>
    </row>
    <row r="10" spans="7:10" x14ac:dyDescent="0.35">
      <c r="G10">
        <v>0.31</v>
      </c>
      <c r="H10">
        <f t="shared" ref="H10:H11" si="0">LN(1-G10)</f>
        <v>-0.37106368139083207</v>
      </c>
      <c r="I10">
        <v>20</v>
      </c>
      <c r="J10">
        <f t="shared" ref="J10:J11" si="1">-H10</f>
        <v>0.37106368139083207</v>
      </c>
    </row>
    <row r="11" spans="7:10" x14ac:dyDescent="0.35">
      <c r="G11">
        <v>0.33</v>
      </c>
      <c r="H11">
        <f t="shared" si="0"/>
        <v>-0.40047756659712541</v>
      </c>
      <c r="I11">
        <v>30</v>
      </c>
      <c r="J11">
        <f t="shared" si="1"/>
        <v>0.40047756659712541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4C87-7449-4D18-9B88-384B57169751}">
  <dimension ref="D4:L13"/>
  <sheetViews>
    <sheetView workbookViewId="0">
      <selection activeCell="E21" sqref="E21"/>
    </sheetView>
  </sheetViews>
  <sheetFormatPr defaultRowHeight="14.5" x14ac:dyDescent="0.35"/>
  <sheetData>
    <row r="4" spans="4:12" x14ac:dyDescent="0.35">
      <c r="D4" t="s">
        <v>22</v>
      </c>
      <c r="E4" t="s">
        <v>23</v>
      </c>
      <c r="F4" t="s">
        <v>25</v>
      </c>
      <c r="G4" t="s">
        <v>26</v>
      </c>
      <c r="H4" t="s">
        <v>27</v>
      </c>
      <c r="K4" t="s">
        <v>27</v>
      </c>
      <c r="L4" t="s">
        <v>26</v>
      </c>
    </row>
    <row r="5" spans="4:12" x14ac:dyDescent="0.35">
      <c r="D5">
        <v>10</v>
      </c>
      <c r="E5">
        <v>40</v>
      </c>
      <c r="F5">
        <v>1</v>
      </c>
      <c r="G5">
        <f>F5*D5/E5</f>
        <v>0.25</v>
      </c>
      <c r="H5">
        <f>E5/F5</f>
        <v>40</v>
      </c>
      <c r="K5">
        <v>40</v>
      </c>
      <c r="L5">
        <v>0.25</v>
      </c>
    </row>
    <row r="6" spans="4:12" x14ac:dyDescent="0.35">
      <c r="D6">
        <v>20</v>
      </c>
      <c r="E6">
        <v>80</v>
      </c>
      <c r="F6">
        <v>1</v>
      </c>
      <c r="G6">
        <f t="shared" ref="G6:G13" si="0">F6*D6/E6</f>
        <v>0.25</v>
      </c>
      <c r="H6">
        <f t="shared" ref="H6:H13" si="1">E6/F6</f>
        <v>80</v>
      </c>
      <c r="K6">
        <v>80</v>
      </c>
      <c r="L6">
        <v>0.25</v>
      </c>
    </row>
    <row r="7" spans="4:12" x14ac:dyDescent="0.35">
      <c r="D7">
        <v>30</v>
      </c>
      <c r="E7">
        <v>140</v>
      </c>
      <c r="F7">
        <v>1</v>
      </c>
      <c r="G7">
        <f t="shared" si="0"/>
        <v>0.21428571428571427</v>
      </c>
      <c r="H7">
        <f t="shared" si="1"/>
        <v>140</v>
      </c>
      <c r="K7">
        <v>140</v>
      </c>
      <c r="L7">
        <v>0.21428571428571427</v>
      </c>
    </row>
    <row r="8" spans="4:12" x14ac:dyDescent="0.35">
      <c r="D8">
        <v>40</v>
      </c>
      <c r="E8">
        <v>175</v>
      </c>
      <c r="F8">
        <v>1</v>
      </c>
      <c r="G8">
        <f t="shared" si="0"/>
        <v>0.22857142857142856</v>
      </c>
      <c r="H8">
        <f t="shared" si="1"/>
        <v>175</v>
      </c>
      <c r="K8">
        <v>175</v>
      </c>
      <c r="L8">
        <v>0.22857142857142856</v>
      </c>
    </row>
    <row r="9" spans="4:12" x14ac:dyDescent="0.35">
      <c r="D9">
        <v>50</v>
      </c>
      <c r="E9">
        <v>200</v>
      </c>
      <c r="F9">
        <v>1</v>
      </c>
      <c r="G9">
        <f t="shared" si="0"/>
        <v>0.25</v>
      </c>
      <c r="H9">
        <f t="shared" si="1"/>
        <v>200</v>
      </c>
      <c r="K9">
        <v>200</v>
      </c>
      <c r="L9">
        <v>0.25</v>
      </c>
    </row>
    <row r="10" spans="4:12" x14ac:dyDescent="0.35">
      <c r="D10">
        <v>60</v>
      </c>
      <c r="E10">
        <v>230</v>
      </c>
      <c r="F10">
        <v>1</v>
      </c>
      <c r="G10">
        <f t="shared" si="0"/>
        <v>0.2608695652173913</v>
      </c>
      <c r="H10">
        <f t="shared" si="1"/>
        <v>230</v>
      </c>
      <c r="K10">
        <v>230</v>
      </c>
      <c r="L10">
        <v>0.2608695652173913</v>
      </c>
    </row>
    <row r="11" spans="4:12" x14ac:dyDescent="0.35">
      <c r="D11">
        <v>70</v>
      </c>
      <c r="E11">
        <v>260</v>
      </c>
      <c r="F11">
        <v>1</v>
      </c>
      <c r="G11">
        <f t="shared" si="0"/>
        <v>0.26923076923076922</v>
      </c>
      <c r="H11">
        <f t="shared" si="1"/>
        <v>260</v>
      </c>
      <c r="K11">
        <v>260</v>
      </c>
      <c r="L11">
        <v>0.26923076923076922</v>
      </c>
    </row>
    <row r="12" spans="4:12" x14ac:dyDescent="0.35">
      <c r="D12">
        <v>80</v>
      </c>
      <c r="E12">
        <v>290</v>
      </c>
      <c r="F12">
        <v>1</v>
      </c>
      <c r="G12">
        <f t="shared" si="0"/>
        <v>0.27586206896551724</v>
      </c>
      <c r="H12">
        <f t="shared" si="1"/>
        <v>290</v>
      </c>
      <c r="K12">
        <v>290</v>
      </c>
      <c r="L12">
        <v>0.27586206896551724</v>
      </c>
    </row>
    <row r="13" spans="4:12" x14ac:dyDescent="0.35">
      <c r="D13">
        <v>90</v>
      </c>
      <c r="E13">
        <v>310</v>
      </c>
      <c r="F13">
        <v>1</v>
      </c>
      <c r="G13">
        <f t="shared" si="0"/>
        <v>0.29032258064516131</v>
      </c>
      <c r="H13">
        <f t="shared" si="1"/>
        <v>310</v>
      </c>
      <c r="K13">
        <v>310</v>
      </c>
      <c r="L13">
        <v>0.29032258064516131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5E94-4C19-4B55-93D0-3E0944D57336}">
  <dimension ref="A1:I14"/>
  <sheetViews>
    <sheetView workbookViewId="0">
      <selection activeCell="D4" sqref="D4:I14"/>
    </sheetView>
  </sheetViews>
  <sheetFormatPr defaultRowHeight="14.5" x14ac:dyDescent="0.35"/>
  <sheetData>
    <row r="1" spans="1:9" x14ac:dyDescent="0.35">
      <c r="A1" t="s">
        <v>24</v>
      </c>
    </row>
    <row r="4" spans="1:9" x14ac:dyDescent="0.35">
      <c r="E4" s="4" t="s">
        <v>28</v>
      </c>
      <c r="F4" s="4" t="s">
        <v>30</v>
      </c>
    </row>
    <row r="5" spans="1:9" x14ac:dyDescent="0.35">
      <c r="D5" t="s">
        <v>29</v>
      </c>
      <c r="E5" s="4"/>
      <c r="F5" s="4"/>
      <c r="G5" t="s">
        <v>31</v>
      </c>
      <c r="H5" t="s">
        <v>27</v>
      </c>
      <c r="I5" t="s">
        <v>26</v>
      </c>
    </row>
    <row r="6" spans="1:9" x14ac:dyDescent="0.35">
      <c r="D6">
        <v>5</v>
      </c>
      <c r="E6">
        <v>200</v>
      </c>
      <c r="F6">
        <f>250-E6</f>
        <v>50</v>
      </c>
      <c r="G6">
        <v>12.56</v>
      </c>
      <c r="H6">
        <f>F6/G6</f>
        <v>3.9808917197452227</v>
      </c>
      <c r="I6">
        <f>G6*D6/F6</f>
        <v>1.256</v>
      </c>
    </row>
    <row r="7" spans="1:9" x14ac:dyDescent="0.35">
      <c r="D7">
        <v>10</v>
      </c>
      <c r="E7">
        <v>160</v>
      </c>
      <c r="F7">
        <f t="shared" ref="F7:F14" si="0">250-E7</f>
        <v>90</v>
      </c>
      <c r="G7">
        <v>12.56</v>
      </c>
      <c r="H7">
        <f t="shared" ref="H7:H14" si="1">F7/G7</f>
        <v>7.1656050955414008</v>
      </c>
      <c r="I7">
        <f t="shared" ref="I7:I14" si="2">G7*D7/F7</f>
        <v>1.3955555555555557</v>
      </c>
    </row>
    <row r="8" spans="1:9" x14ac:dyDescent="0.35">
      <c r="D8">
        <v>15</v>
      </c>
      <c r="E8">
        <v>130</v>
      </c>
      <c r="F8">
        <f t="shared" si="0"/>
        <v>120</v>
      </c>
      <c r="G8">
        <v>12.56</v>
      </c>
      <c r="H8">
        <f t="shared" si="1"/>
        <v>9.5541401273885338</v>
      </c>
      <c r="I8">
        <f t="shared" si="2"/>
        <v>1.57</v>
      </c>
    </row>
    <row r="9" spans="1:9" x14ac:dyDescent="0.35">
      <c r="D9">
        <v>20</v>
      </c>
      <c r="E9">
        <v>100</v>
      </c>
      <c r="F9">
        <f t="shared" si="0"/>
        <v>150</v>
      </c>
      <c r="G9">
        <v>12.56</v>
      </c>
      <c r="H9">
        <f t="shared" si="1"/>
        <v>11.942675159235668</v>
      </c>
      <c r="I9">
        <f t="shared" si="2"/>
        <v>1.6746666666666667</v>
      </c>
    </row>
    <row r="10" spans="1:9" x14ac:dyDescent="0.35">
      <c r="D10">
        <v>25</v>
      </c>
      <c r="E10">
        <v>80</v>
      </c>
      <c r="F10">
        <f t="shared" si="0"/>
        <v>170</v>
      </c>
      <c r="G10">
        <v>12.56</v>
      </c>
      <c r="H10">
        <f t="shared" si="1"/>
        <v>13.535031847133757</v>
      </c>
      <c r="I10">
        <f t="shared" si="2"/>
        <v>1.8470588235294119</v>
      </c>
    </row>
    <row r="11" spans="1:9" x14ac:dyDescent="0.35">
      <c r="D11">
        <v>30</v>
      </c>
      <c r="E11">
        <v>70</v>
      </c>
      <c r="F11">
        <f t="shared" si="0"/>
        <v>180</v>
      </c>
      <c r="G11">
        <v>12.56</v>
      </c>
      <c r="H11">
        <f t="shared" si="1"/>
        <v>14.331210191082802</v>
      </c>
      <c r="I11">
        <f t="shared" si="2"/>
        <v>2.0933333333333333</v>
      </c>
    </row>
    <row r="12" spans="1:9" x14ac:dyDescent="0.35">
      <c r="D12">
        <v>35</v>
      </c>
      <c r="E12">
        <v>60</v>
      </c>
      <c r="F12">
        <f t="shared" si="0"/>
        <v>190</v>
      </c>
      <c r="G12">
        <v>12.56</v>
      </c>
      <c r="H12">
        <f t="shared" si="1"/>
        <v>15.127388535031846</v>
      </c>
      <c r="I12">
        <f t="shared" si="2"/>
        <v>2.3136842105263158</v>
      </c>
    </row>
    <row r="13" spans="1:9" x14ac:dyDescent="0.35">
      <c r="D13">
        <v>40</v>
      </c>
      <c r="E13">
        <v>50</v>
      </c>
      <c r="F13">
        <f t="shared" si="0"/>
        <v>200</v>
      </c>
      <c r="G13">
        <v>12.56</v>
      </c>
      <c r="H13">
        <f t="shared" si="1"/>
        <v>15.923566878980891</v>
      </c>
      <c r="I13">
        <f t="shared" si="2"/>
        <v>2.512</v>
      </c>
    </row>
    <row r="14" spans="1:9" x14ac:dyDescent="0.35">
      <c r="D14">
        <v>45</v>
      </c>
      <c r="E14">
        <v>45</v>
      </c>
      <c r="F14">
        <f t="shared" si="0"/>
        <v>205</v>
      </c>
      <c r="G14">
        <v>12.56</v>
      </c>
      <c r="H14">
        <f t="shared" si="1"/>
        <v>16.321656050955415</v>
      </c>
      <c r="I14">
        <f t="shared" si="2"/>
        <v>2.7570731707317075</v>
      </c>
    </row>
  </sheetData>
  <mergeCells count="2">
    <mergeCell ref="F4:F5"/>
    <mergeCell ref="E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Data</vt:lpstr>
      <vt:lpstr>Exp#8</vt:lpstr>
      <vt:lpstr>Exp#9</vt:lpstr>
      <vt:lpstr>Exp#1</vt:lpstr>
      <vt:lpstr>Exp#3</vt:lpstr>
      <vt:lpstr>Exp#4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2022-11-10T08:17:39Z</dcterms:modified>
</cp:coreProperties>
</file>