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P\Desktop\SEM6\BBL332P\Lab 2 Power Estimation\"/>
    </mc:Choice>
  </mc:AlternateContent>
  <xr:revisionPtr revIDLastSave="0" documentId="13_ncr:1_{6D2028EF-BC3E-42D6-A4E0-65033CCB0C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1" i="1"/>
  <c r="F32" i="1"/>
  <c r="F33" i="1"/>
  <c r="F34" i="1"/>
  <c r="F35" i="1"/>
  <c r="F31" i="1"/>
  <c r="A35" i="1"/>
  <c r="A34" i="1"/>
  <c r="A33" i="1"/>
  <c r="A32" i="1"/>
  <c r="A31" i="1"/>
  <c r="B24" i="1"/>
  <c r="B25" i="1"/>
  <c r="B26" i="1"/>
  <c r="B27" i="1"/>
  <c r="B23" i="1"/>
  <c r="A23" i="1"/>
  <c r="H15" i="1"/>
  <c r="H16" i="1"/>
  <c r="H17" i="1"/>
  <c r="H18" i="1"/>
  <c r="H14" i="1"/>
  <c r="H5" i="1"/>
  <c r="H6" i="1"/>
  <c r="H7" i="1"/>
  <c r="H8" i="1"/>
  <c r="H4" i="1"/>
  <c r="A24" i="1"/>
  <c r="A25" i="1"/>
  <c r="A26" i="1"/>
  <c r="A27" i="1"/>
  <c r="G15" i="1"/>
  <c r="G16" i="1"/>
  <c r="G17" i="1"/>
  <c r="G18" i="1"/>
  <c r="G14" i="1"/>
  <c r="D15" i="1"/>
  <c r="D16" i="1"/>
  <c r="D17" i="1"/>
  <c r="D18" i="1"/>
  <c r="D14" i="1"/>
  <c r="G5" i="1"/>
  <c r="G6" i="1"/>
  <c r="G7" i="1"/>
  <c r="G8" i="1"/>
  <c r="G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<sst xmlns="http://schemas.openxmlformats.org/spreadsheetml/2006/main" count="39" uniqueCount="26">
  <si>
    <t>Table-1 Power used in losses without liquid agitation</t>
  </si>
  <si>
    <t>Rpm</t>
  </si>
  <si>
    <t>Voltage (V)</t>
  </si>
  <si>
    <t xml:space="preserve"> Lower value</t>
  </si>
  <si>
    <t>Higher value</t>
  </si>
  <si>
    <t>Average</t>
  </si>
  <si>
    <t>Table-2 Power used in losses &amp; liquid agitation</t>
  </si>
  <si>
    <t>Table-3 Power used in liquid agitation</t>
  </si>
  <si>
    <t>PL observed = P1 - Po (from eqn – 1)</t>
  </si>
  <si>
    <t>PL calculated (from eqn – 2)</t>
  </si>
  <si>
    <t>Current (mA)</t>
  </si>
  <si>
    <t>Po (mW)</t>
  </si>
  <si>
    <t>P1 (mW)</t>
  </si>
  <si>
    <t>P0 or P1 = V I Cos(Φ) Watts</t>
  </si>
  <si>
    <t>Cos (Φ) = Power factor (=0.9)</t>
  </si>
  <si>
    <t>PL = P1 - Po</t>
  </si>
  <si>
    <r>
      <t>Np = P</t>
    </r>
    <r>
      <rPr>
        <sz val="8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/(n3*Di5*ρ)</t>
    </r>
  </si>
  <si>
    <r>
      <t>N</t>
    </r>
    <r>
      <rPr>
        <sz val="8"/>
        <color theme="1"/>
        <rFont val="Calibri"/>
        <family val="2"/>
        <scheme val="minor"/>
      </rPr>
      <t>Re</t>
    </r>
    <r>
      <rPr>
        <sz val="11"/>
        <color theme="1"/>
        <rFont val="Calibri"/>
        <family val="2"/>
        <scheme val="minor"/>
      </rPr>
      <t xml:space="preserve"> = (n Di2 ρ ) / μ</t>
    </r>
  </si>
  <si>
    <t>Table-4</t>
  </si>
  <si>
    <t>Np</t>
  </si>
  <si>
    <r>
      <t>N</t>
    </r>
    <r>
      <rPr>
        <sz val="8"/>
        <color theme="1"/>
        <rFont val="Calibri"/>
        <family val="2"/>
        <scheme val="minor"/>
      </rPr>
      <t>re</t>
    </r>
  </si>
  <si>
    <t>Di (m)</t>
  </si>
  <si>
    <t>ρ (kg/m3)</t>
  </si>
  <si>
    <t>μ (kg/ms)</t>
  </si>
  <si>
    <r>
      <t>P</t>
    </r>
    <r>
      <rPr>
        <sz val="8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(kg m2/ sec3)</t>
    </r>
  </si>
  <si>
    <t>n (1/s)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</si>
</sst>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Np vs NRe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Sheet1!$G$31:$G$35</c:f>
              <c:numCache>
                <c:formatCode>General</c:formatCode>
                <c:ptCount val="5"/>
                <c:pt idx="0">
                  <c:v>25021.699999999997</c:v>
                </c:pt>
                <c:pt idx="1">
                  <c:v>21353.966666666664</c:v>
                </c:pt>
                <c:pt idx="2">
                  <c:v>18038.900000000001</c:v>
                </c:pt>
                <c:pt idx="3">
                  <c:v>14459.333333333332</c:v>
                </c:pt>
                <c:pt idx="4">
                  <c:v>10192.066666666666</c:v>
                </c:pt>
              </c:numCache>
            </c:numRef>
          </c:xVal>
          <c:yVal>
            <c:numRef>
              <c:f>Sheet1!$F$31:$F$35</c:f>
              <c:numCache>
                <c:formatCode>General</c:formatCode>
                <c:ptCount val="5"/>
                <c:pt idx="0">
                  <c:v>2.9611856734846467</c:v>
                </c:pt>
                <c:pt idx="1">
                  <c:v>2.1669528923594483</c:v>
                </c:pt>
                <c:pt idx="2">
                  <c:v>1.3728195023805256</c:v>
                </c:pt>
                <c:pt idx="3">
                  <c:v>1.5367614082624783</c:v>
                </c:pt>
                <c:pt idx="4">
                  <c:v>3.9894179312417721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1A0-AD9A-C18E1EDA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1096"/>
        <c:axId val="116099456"/>
      </c:scatterChart>
      <c:valAx>
        <c:axId val="11610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9456"/>
        <c:crosses val="autoZero"/>
        <c:crossBetween val="midCat"/>
      </c:valAx>
      <c:valAx>
        <c:axId val="116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20</xdr:row>
      <xdr:rowOff>174625</xdr:rowOff>
    </xdr:from>
    <xdr:to>
      <xdr:col>15</xdr:col>
      <xdr:colOff>587375</xdr:colOff>
      <xdr:row>35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4AD26-A0D7-F751-BB0D-95655582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13" workbookViewId="0">
      <selection activeCell="R32" sqref="R32"/>
    </sheetView>
  </sheetViews>
  <sheetFormatPr defaultRowHeight="14.5" x14ac:dyDescent="0.35"/>
  <sheetData>
    <row r="1" spans="1:10" x14ac:dyDescent="0.35">
      <c r="A1" t="s">
        <v>0</v>
      </c>
    </row>
    <row r="2" spans="1:10" x14ac:dyDescent="0.35">
      <c r="A2" s="1" t="s">
        <v>1</v>
      </c>
      <c r="B2" s="1" t="s">
        <v>10</v>
      </c>
      <c r="C2" s="1"/>
      <c r="D2" s="1"/>
      <c r="E2" s="1" t="s">
        <v>2</v>
      </c>
      <c r="F2" s="1"/>
      <c r="G2" s="1"/>
      <c r="H2" s="1" t="s">
        <v>11</v>
      </c>
    </row>
    <row r="3" spans="1:10" x14ac:dyDescent="0.35">
      <c r="A3" s="1"/>
      <c r="B3" s="2" t="s">
        <v>3</v>
      </c>
      <c r="C3" s="2" t="s">
        <v>4</v>
      </c>
      <c r="D3" s="2" t="s">
        <v>5</v>
      </c>
      <c r="E3" s="2" t="s">
        <v>3</v>
      </c>
      <c r="F3" s="2" t="s">
        <v>4</v>
      </c>
      <c r="G3" s="2" t="s">
        <v>5</v>
      </c>
      <c r="H3" s="1"/>
    </row>
    <row r="4" spans="1:10" x14ac:dyDescent="0.35">
      <c r="A4" s="2">
        <v>710</v>
      </c>
      <c r="B4">
        <v>281</v>
      </c>
      <c r="C4">
        <v>285</v>
      </c>
      <c r="D4" s="2">
        <f>(B4+C4)/2</f>
        <v>283</v>
      </c>
      <c r="E4" s="2">
        <v>46.29</v>
      </c>
      <c r="F4" s="2">
        <v>46.33</v>
      </c>
      <c r="G4" s="2">
        <f>(E4+F4)/2</f>
        <v>46.31</v>
      </c>
      <c r="H4" s="2">
        <f>D4*G4*0.9</f>
        <v>11795.157000000001</v>
      </c>
    </row>
    <row r="5" spans="1:10" x14ac:dyDescent="0.35">
      <c r="A5" s="2">
        <v>605</v>
      </c>
      <c r="B5" s="2">
        <v>270</v>
      </c>
      <c r="C5" s="2">
        <v>274</v>
      </c>
      <c r="D5" s="2">
        <f t="shared" ref="D5:D8" si="0">(B5+C5)/2</f>
        <v>272</v>
      </c>
      <c r="E5" s="2">
        <v>40.020000000000003</v>
      </c>
      <c r="F5" s="2">
        <v>40.04</v>
      </c>
      <c r="G5" s="2">
        <f t="shared" ref="G5:G8" si="1">(E5+F5)/2</f>
        <v>40.03</v>
      </c>
      <c r="H5" s="2">
        <f t="shared" ref="H5:H8" si="2">D5*G5*0.9</f>
        <v>9799.344000000001</v>
      </c>
    </row>
    <row r="6" spans="1:10" x14ac:dyDescent="0.35">
      <c r="A6" s="2">
        <v>512</v>
      </c>
      <c r="B6" s="2">
        <v>263</v>
      </c>
      <c r="C6" s="2">
        <v>265</v>
      </c>
      <c r="D6" s="2">
        <f t="shared" si="0"/>
        <v>264</v>
      </c>
      <c r="E6" s="2">
        <v>34.4</v>
      </c>
      <c r="F6" s="2">
        <v>34.42</v>
      </c>
      <c r="G6" s="2">
        <f t="shared" si="1"/>
        <v>34.409999999999997</v>
      </c>
      <c r="H6" s="2">
        <f t="shared" si="2"/>
        <v>8175.8159999999998</v>
      </c>
    </row>
    <row r="7" spans="1:10" x14ac:dyDescent="0.35">
      <c r="A7" s="2">
        <v>410</v>
      </c>
      <c r="B7" s="2">
        <v>255</v>
      </c>
      <c r="C7" s="2">
        <v>261</v>
      </c>
      <c r="D7" s="2">
        <f t="shared" si="0"/>
        <v>258</v>
      </c>
      <c r="E7" s="2">
        <v>28.26</v>
      </c>
      <c r="F7" s="2">
        <v>28.28</v>
      </c>
      <c r="G7" s="2">
        <f t="shared" si="1"/>
        <v>28.270000000000003</v>
      </c>
      <c r="H7" s="2">
        <f t="shared" si="2"/>
        <v>6564.2940000000008</v>
      </c>
    </row>
    <row r="8" spans="1:10" x14ac:dyDescent="0.35">
      <c r="A8" s="2">
        <v>291</v>
      </c>
      <c r="B8" s="2">
        <v>248</v>
      </c>
      <c r="C8" s="2">
        <v>252</v>
      </c>
      <c r="D8" s="2">
        <f t="shared" si="0"/>
        <v>250</v>
      </c>
      <c r="E8" s="2">
        <v>20.95</v>
      </c>
      <c r="F8" s="2">
        <v>21</v>
      </c>
      <c r="G8" s="2">
        <f t="shared" si="1"/>
        <v>20.975000000000001</v>
      </c>
      <c r="H8" s="2">
        <f t="shared" si="2"/>
        <v>4719.375</v>
      </c>
    </row>
    <row r="9" spans="1:10" x14ac:dyDescent="0.35">
      <c r="A9" s="3"/>
      <c r="B9" s="3"/>
      <c r="C9" s="3"/>
      <c r="D9" s="3"/>
      <c r="E9" s="3"/>
      <c r="F9" s="3"/>
      <c r="G9" s="3"/>
      <c r="H9" s="3"/>
    </row>
    <row r="11" spans="1:10" x14ac:dyDescent="0.35">
      <c r="A11" t="s">
        <v>6</v>
      </c>
    </row>
    <row r="12" spans="1:10" x14ac:dyDescent="0.35">
      <c r="A12" s="1" t="s">
        <v>1</v>
      </c>
      <c r="B12" s="1" t="s">
        <v>10</v>
      </c>
      <c r="C12" s="1"/>
      <c r="D12" s="1"/>
      <c r="E12" s="1" t="s">
        <v>2</v>
      </c>
      <c r="F12" s="1"/>
      <c r="G12" s="1"/>
      <c r="H12" s="1" t="s">
        <v>12</v>
      </c>
    </row>
    <row r="13" spans="1:10" x14ac:dyDescent="0.35">
      <c r="A13" s="1"/>
      <c r="B13" s="2" t="s">
        <v>3</v>
      </c>
      <c r="C13" s="2" t="s">
        <v>4</v>
      </c>
      <c r="D13" s="2" t="s">
        <v>5</v>
      </c>
      <c r="E13" s="2" t="s">
        <v>3</v>
      </c>
      <c r="F13" s="2" t="s">
        <v>4</v>
      </c>
      <c r="G13" s="2" t="s">
        <v>5</v>
      </c>
      <c r="H13" s="1"/>
      <c r="J13" t="s">
        <v>13</v>
      </c>
    </row>
    <row r="14" spans="1:10" x14ac:dyDescent="0.35">
      <c r="A14" s="2">
        <v>709</v>
      </c>
      <c r="B14" s="2">
        <v>302</v>
      </c>
      <c r="C14" s="2">
        <v>307</v>
      </c>
      <c r="D14" s="2">
        <f>(B14+C14)/2</f>
        <v>304.5</v>
      </c>
      <c r="E14" s="2">
        <v>46.71</v>
      </c>
      <c r="F14" s="2">
        <v>46.73</v>
      </c>
      <c r="G14" s="2">
        <f>(E14+F14)/2</f>
        <v>46.72</v>
      </c>
      <c r="H14" s="2">
        <f>D14*G14*0.9</f>
        <v>12803.616</v>
      </c>
      <c r="J14" t="s">
        <v>14</v>
      </c>
    </row>
    <row r="15" spans="1:10" x14ac:dyDescent="0.35">
      <c r="A15" s="2">
        <v>606</v>
      </c>
      <c r="B15" s="2">
        <v>281</v>
      </c>
      <c r="C15" s="2">
        <v>285</v>
      </c>
      <c r="D15" s="2">
        <f t="shared" ref="D15:D18" si="3">(B15+C15)/2</f>
        <v>283</v>
      </c>
      <c r="E15" s="2">
        <v>40.270000000000003</v>
      </c>
      <c r="F15" s="2">
        <v>40.28</v>
      </c>
      <c r="G15" s="2">
        <f t="shared" ref="G15:G18" si="4">(E15+F15)/2</f>
        <v>40.275000000000006</v>
      </c>
      <c r="H15" s="2">
        <f t="shared" ref="H15:H18" si="5">D15*G15*0.9</f>
        <v>10258.042500000001</v>
      </c>
    </row>
    <row r="16" spans="1:10" x14ac:dyDescent="0.35">
      <c r="A16" s="2">
        <v>511</v>
      </c>
      <c r="B16" s="2">
        <v>268</v>
      </c>
      <c r="C16" s="2">
        <v>271</v>
      </c>
      <c r="D16" s="2">
        <f t="shared" si="3"/>
        <v>269.5</v>
      </c>
      <c r="E16" s="2">
        <v>34.42</v>
      </c>
      <c r="F16" s="2">
        <v>34.44</v>
      </c>
      <c r="G16" s="2">
        <f t="shared" si="4"/>
        <v>34.43</v>
      </c>
      <c r="H16" s="2">
        <f t="shared" si="5"/>
        <v>8350.9965000000011</v>
      </c>
      <c r="J16" t="s">
        <v>15</v>
      </c>
    </row>
    <row r="17" spans="1:10" x14ac:dyDescent="0.35">
      <c r="A17" s="2">
        <v>410</v>
      </c>
      <c r="B17" s="2">
        <v>260</v>
      </c>
      <c r="C17" s="2">
        <v>262</v>
      </c>
      <c r="D17" s="2">
        <f t="shared" si="3"/>
        <v>261</v>
      </c>
      <c r="E17" s="2">
        <v>28.37</v>
      </c>
      <c r="F17" s="2">
        <v>28.38</v>
      </c>
      <c r="G17" s="2">
        <f t="shared" si="4"/>
        <v>28.375</v>
      </c>
      <c r="H17" s="2">
        <f t="shared" si="5"/>
        <v>6665.2875000000004</v>
      </c>
    </row>
    <row r="18" spans="1:10" x14ac:dyDescent="0.35">
      <c r="A18" s="2">
        <v>287</v>
      </c>
      <c r="B18" s="2">
        <v>254</v>
      </c>
      <c r="C18" s="2">
        <v>255</v>
      </c>
      <c r="D18" s="2">
        <f t="shared" si="3"/>
        <v>254.5</v>
      </c>
      <c r="E18" s="2">
        <v>21</v>
      </c>
      <c r="F18" s="2">
        <v>21.01</v>
      </c>
      <c r="G18" s="2">
        <f t="shared" si="4"/>
        <v>21.005000000000003</v>
      </c>
      <c r="H18" s="2">
        <f t="shared" si="5"/>
        <v>4811.1952500000007</v>
      </c>
      <c r="J18" t="s">
        <v>16</v>
      </c>
    </row>
    <row r="19" spans="1:10" x14ac:dyDescent="0.35">
      <c r="A19" s="3"/>
      <c r="B19" s="3"/>
      <c r="C19" s="3"/>
      <c r="D19" s="3"/>
      <c r="E19" s="3"/>
      <c r="F19" s="3"/>
      <c r="G19" s="3"/>
      <c r="H19" s="3"/>
    </row>
    <row r="20" spans="1:10" x14ac:dyDescent="0.35">
      <c r="J20" t="s">
        <v>17</v>
      </c>
    </row>
    <row r="21" spans="1:10" x14ac:dyDescent="0.35">
      <c r="A21" t="s">
        <v>7</v>
      </c>
    </row>
    <row r="22" spans="1:10" x14ac:dyDescent="0.35">
      <c r="A22" s="2" t="s">
        <v>1</v>
      </c>
      <c r="B22" s="1" t="s">
        <v>8</v>
      </c>
      <c r="C22" s="1"/>
      <c r="D22" s="1"/>
      <c r="E22" s="1"/>
      <c r="F22" s="1" t="s">
        <v>9</v>
      </c>
      <c r="G22" s="1"/>
      <c r="H22" s="1"/>
    </row>
    <row r="23" spans="1:10" x14ac:dyDescent="0.35">
      <c r="A23" s="2">
        <f>(A4+A14)/2</f>
        <v>709.5</v>
      </c>
      <c r="B23" s="1">
        <f>(H14-H4)/1000</f>
        <v>1.0084589999999989</v>
      </c>
      <c r="C23" s="1"/>
      <c r="D23" s="1"/>
      <c r="E23" s="1"/>
      <c r="F23" s="1"/>
      <c r="G23" s="1"/>
      <c r="H23" s="1"/>
    </row>
    <row r="24" spans="1:10" x14ac:dyDescent="0.35">
      <c r="A24" s="2">
        <f t="shared" ref="A24:A27" si="6">(A5+A15)/2</f>
        <v>605.5</v>
      </c>
      <c r="B24" s="1">
        <f t="shared" ref="B24:B27" si="7">(H15-H5)/1000</f>
        <v>0.4586985000000004</v>
      </c>
      <c r="C24" s="1"/>
      <c r="D24" s="1"/>
      <c r="E24" s="1"/>
      <c r="F24" s="1"/>
      <c r="G24" s="1"/>
      <c r="H24" s="1"/>
    </row>
    <row r="25" spans="1:10" x14ac:dyDescent="0.35">
      <c r="A25" s="2">
        <f t="shared" si="6"/>
        <v>511.5</v>
      </c>
      <c r="B25" s="1">
        <f t="shared" si="7"/>
        <v>0.17518050000000129</v>
      </c>
      <c r="C25" s="1"/>
      <c r="D25" s="1"/>
      <c r="E25" s="1"/>
      <c r="F25" s="1"/>
      <c r="G25" s="1"/>
      <c r="H25" s="1"/>
    </row>
    <row r="26" spans="1:10" x14ac:dyDescent="0.35">
      <c r="A26" s="2">
        <f t="shared" si="6"/>
        <v>410</v>
      </c>
      <c r="B26" s="1">
        <f t="shared" si="7"/>
        <v>0.10099349999999958</v>
      </c>
      <c r="C26" s="1"/>
      <c r="D26" s="1"/>
      <c r="E26" s="1"/>
      <c r="F26" s="1"/>
      <c r="G26" s="1"/>
      <c r="H26" s="1"/>
    </row>
    <row r="27" spans="1:10" x14ac:dyDescent="0.35">
      <c r="A27" s="2">
        <f t="shared" si="6"/>
        <v>289</v>
      </c>
      <c r="B27" s="1">
        <f t="shared" si="7"/>
        <v>9.1820250000000672E-2</v>
      </c>
      <c r="C27" s="1"/>
      <c r="D27" s="1"/>
      <c r="E27" s="1"/>
      <c r="F27" s="1"/>
      <c r="G27" s="1"/>
      <c r="H27" s="1"/>
    </row>
    <row r="29" spans="1:10" x14ac:dyDescent="0.35">
      <c r="A29" t="s">
        <v>18</v>
      </c>
    </row>
    <row r="30" spans="1:10" x14ac:dyDescent="0.35">
      <c r="A30" t="s">
        <v>25</v>
      </c>
      <c r="B30" t="s">
        <v>21</v>
      </c>
      <c r="C30" t="s">
        <v>22</v>
      </c>
      <c r="D30" t="s">
        <v>23</v>
      </c>
      <c r="E30" t="s">
        <v>24</v>
      </c>
      <c r="F30" t="s">
        <v>19</v>
      </c>
      <c r="G30" t="s">
        <v>20</v>
      </c>
    </row>
    <row r="31" spans="1:10" x14ac:dyDescent="0.35">
      <c r="A31" s="2">
        <f>709.5/60</f>
        <v>11.824999999999999</v>
      </c>
      <c r="B31">
        <v>4.5999999999999999E-2</v>
      </c>
      <c r="C31">
        <v>1000</v>
      </c>
      <c r="D31">
        <v>1E-3</v>
      </c>
      <c r="E31">
        <v>1.0084589999999989</v>
      </c>
      <c r="F31">
        <f>(E31)/(POWER(A31, 3)*POWER(B31, 5)*C31)</f>
        <v>2.9611856734846467</v>
      </c>
      <c r="G31">
        <f>(A31*POWER(B31, 2)*C31)/D31</f>
        <v>25021.699999999997</v>
      </c>
    </row>
    <row r="32" spans="1:10" x14ac:dyDescent="0.35">
      <c r="A32" s="2">
        <f>605.5/60</f>
        <v>10.091666666666667</v>
      </c>
      <c r="B32">
        <v>4.5999999999999999E-2</v>
      </c>
      <c r="C32">
        <v>1000</v>
      </c>
      <c r="D32">
        <v>1E-3</v>
      </c>
      <c r="E32">
        <v>0.4586985000000004</v>
      </c>
      <c r="F32">
        <f t="shared" ref="F32:F35" si="8">(E32)/(POWER(A32, 3)*POWER(B32, 5)*C32)</f>
        <v>2.1669528923594483</v>
      </c>
      <c r="G32">
        <f t="shared" ref="G32:G35" si="9">(A32*POWER(B32, 2)*C32)/D32</f>
        <v>21353.966666666664</v>
      </c>
    </row>
    <row r="33" spans="1:7" x14ac:dyDescent="0.35">
      <c r="A33" s="2">
        <f>511.5/60</f>
        <v>8.5250000000000004</v>
      </c>
      <c r="B33">
        <v>4.5999999999999999E-2</v>
      </c>
      <c r="C33">
        <v>1000</v>
      </c>
      <c r="D33">
        <v>1E-3</v>
      </c>
      <c r="E33">
        <v>0.17518050000000129</v>
      </c>
      <c r="F33">
        <f t="shared" si="8"/>
        <v>1.3728195023805256</v>
      </c>
      <c r="G33">
        <f t="shared" si="9"/>
        <v>18038.900000000001</v>
      </c>
    </row>
    <row r="34" spans="1:7" x14ac:dyDescent="0.35">
      <c r="A34" s="2">
        <f>410/60</f>
        <v>6.833333333333333</v>
      </c>
      <c r="B34">
        <v>4.5999999999999999E-2</v>
      </c>
      <c r="C34">
        <v>1000</v>
      </c>
      <c r="D34">
        <v>1E-3</v>
      </c>
      <c r="E34">
        <v>0.10099349999999958</v>
      </c>
      <c r="F34">
        <f t="shared" si="8"/>
        <v>1.5367614082624783</v>
      </c>
      <c r="G34">
        <f t="shared" si="9"/>
        <v>14459.333333333332</v>
      </c>
    </row>
    <row r="35" spans="1:7" x14ac:dyDescent="0.35">
      <c r="A35" s="2">
        <f>289/60</f>
        <v>4.8166666666666664</v>
      </c>
      <c r="B35">
        <v>4.5999999999999999E-2</v>
      </c>
      <c r="C35">
        <v>1000</v>
      </c>
      <c r="D35">
        <v>1E-3</v>
      </c>
      <c r="E35">
        <v>9.1820250000000672E-2</v>
      </c>
      <c r="F35">
        <f t="shared" si="8"/>
        <v>3.9894179312417721</v>
      </c>
      <c r="G35">
        <f t="shared" si="9"/>
        <v>10192.066666666666</v>
      </c>
    </row>
  </sheetData>
  <mergeCells count="20">
    <mergeCell ref="B27:E27"/>
    <mergeCell ref="F23:H23"/>
    <mergeCell ref="F24:H24"/>
    <mergeCell ref="F25:H25"/>
    <mergeCell ref="F26:H26"/>
    <mergeCell ref="F27:H27"/>
    <mergeCell ref="B22:E22"/>
    <mergeCell ref="F22:H22"/>
    <mergeCell ref="B23:E23"/>
    <mergeCell ref="B24:E24"/>
    <mergeCell ref="B25:E25"/>
    <mergeCell ref="B26:E26"/>
    <mergeCell ref="B2:D2"/>
    <mergeCell ref="E2:G2"/>
    <mergeCell ref="A2:A3"/>
    <mergeCell ref="H2:H3"/>
    <mergeCell ref="A12:A13"/>
    <mergeCell ref="B12:D12"/>
    <mergeCell ref="E12:G12"/>
    <mergeCell ref="H12:H1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2022-05-05T05:40:27Z</dcterms:modified>
</cp:coreProperties>
</file>